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'BRPL'!$A$1:$S$213</definedName>
    <definedName name="_xlnm.Print_Area" localSheetId="1">'BYPL'!$A$1:$Q$172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'NDPL'!$A$1:$Q$172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<sst xmlns="http://schemas.openxmlformats.org/spreadsheetml/2006/main" count="1695" uniqueCount="479">
  <si>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</si>
  <si>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</si>
  <si>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</si>
  <si>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</si>
  <si>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</si>
  <si>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</si>
  <si>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</si>
  <si>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</si>
  <si>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</si>
  <si>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</si>
  <si>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</si>
  <si>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</si>
  <si>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</si>
  <si>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</si>
  <si>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</si>
  <si>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</si>
  <si>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</si>
  <si>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</si>
  <si>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</si>
  <si>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</si>
  <si>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</si>
  <si>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</si>
  <si>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</si>
  <si>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</si>
  <si>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</si>
  <si>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</si>
  <si>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</si>
  <si>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</si>
  <si>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</si>
  <si>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</si>
  <si>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</si>
  <si>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</si>
  <si>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</si>
  <si>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</si>
  <si>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</si>
  <si>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</si>
  <si>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</si>
  <si>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</si>
  <si>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</si>
  <si>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</si>
  <si>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</si>
  <si>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</si>
  <si>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</si>
  <si>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</si>
  <si>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</si>
  <si>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</si>
  <si>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</si>
  <si>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</si>
  <si>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</si>
  <si>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</si>
  <si>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</si>
  <si>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</si>
  <si>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</si>
  <si>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</si>
  <si>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</si>
  <si>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</si>
  <si>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</si>
  <si>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</si>
  <si>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</si>
  <si>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</si>
  <si>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</si>
  <si>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</si>
  <si>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</si>
  <si>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</si>
  <si>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</si>
  <si>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</si>
  <si>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</si>
  <si>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</si>
  <si>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</si>
  <si>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</si>
  <si>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</si>
  <si>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</si>
  <si>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</si>
  <si>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</si>
  <si>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</si>
  <si>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</si>
  <si>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</si>
  <si>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</si>
  <si>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</si>
  <si>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</si>
  <si>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</si>
  <si>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</si>
  <si>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</si>
  <si>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</si>
  <si>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</si>
  <si>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</si>
  <si>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</si>
  <si>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</si>
  <si>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</si>
  <si>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</si>
  <si>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</si>
  <si>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</si>
  <si>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</si>
  <si>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</si>
  <si>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</si>
  <si>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</si>
  <si>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</si>
  <si>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</si>
  <si>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</si>
  <si>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</si>
  <si>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</si>
  <si>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</si>
  <si>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</si>
  <si>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</si>
  <si>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</si>
  <si>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</si>
  <si>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</si>
  <si>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</si>
  <si>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</si>
  <si>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</si>
  <si>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</si>
  <si>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</si>
  <si>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</si>
  <si>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</si>
  <si>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</si>
  <si>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</si>
  <si>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</si>
  <si>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</si>
  <si>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</si>
  <si>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</si>
  <si>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</si>
  <si>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</si>
  <si>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</si>
  <si>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</si>
  <si>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</si>
  <si>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</si>
  <si>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</si>
  <si>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</si>
  <si>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</si>
  <si>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</si>
  <si>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</si>
  <si>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</si>
  <si>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</si>
  <si>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</si>
  <si>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</si>
  <si>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</si>
  <si>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</si>
  <si>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</si>
  <si>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</si>
  <si>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</si>
  <si>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</si>
  <si>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</si>
  <si>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</si>
  <si>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</si>
  <si>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</si>
  <si>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</si>
  <si>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</si>
  <si>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</si>
  <si>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</si>
  <si>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</si>
  <si>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</si>
  <si>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</si>
  <si>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</si>
  <si>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</si>
  <si>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</si>
  <si>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</si>
  <si>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</si>
  <si>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</si>
  <si>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</si>
  <si>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</si>
  <si>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</si>
  <si>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</si>
  <si>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</si>
  <si>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</si>
  <si>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</si>
  <si>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</si>
  <si>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</si>
  <si>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</si>
  <si>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</si>
  <si>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</si>
  <si>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</si>
  <si>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</si>
  <si>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</si>
  <si>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</si>
  <si>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</si>
  <si>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</si>
  <si>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</si>
  <si>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</si>
  <si>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</si>
  <si>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</si>
  <si>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</si>
  <si>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</si>
  <si>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</si>
  <si>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</si>
  <si>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</si>
  <si>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</si>
  <si>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</si>
  <si>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</si>
  <si>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</si>
  <si>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</si>
  <si>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</si>
  <si>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</si>
  <si>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</si>
  <si>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</si>
  <si>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</si>
  <si>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</si>
  <si>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</si>
  <si>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</si>
  <si>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</si>
  <si>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</si>
  <si>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</si>
  <si>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</si>
  <si>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</si>
  <si>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</si>
  <si>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</si>
  <si>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</si>
  <si>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</si>
  <si>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</si>
  <si>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</si>
  <si>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</si>
  <si>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</si>
  <si>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</si>
  <si>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</si>
  <si>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</si>
  <si>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</si>
  <si>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</si>
  <si>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</si>
  <si>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</si>
  <si>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</si>
  <si>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</si>
  <si>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</si>
  <si>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</si>
  <si>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</si>
  <si>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</si>
  <si>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</si>
  <si>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</si>
  <si>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</si>
  <si>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</si>
  <si>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</si>
  <si>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</si>
  <si>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</si>
  <si>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</si>
  <si>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</si>
  <si>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</si>
  <si>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</si>
  <si>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</si>
  <si>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</si>
  <si>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</si>
  <si>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</si>
  <si>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</si>
  <si>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</si>
  <si>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</si>
  <si>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</si>
  <si>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</si>
  <si>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</si>
  <si>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</si>
  <si>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</si>
  <si>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</si>
  <si>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</si>
  <si>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</si>
  <si>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</si>
  <si>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</si>
  <si>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</si>
  <si>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</si>
  <si>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</si>
  <si>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</si>
  <si>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</si>
  <si>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</si>
  <si>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</si>
  <si>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</si>
  <si>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</si>
  <si>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</si>
  <si>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</si>
  <si>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</si>
  <si>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</si>
  <si>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</si>
  <si>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</si>
  <si>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</si>
  <si>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</si>
  <si>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</si>
  <si>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</si>
  <si>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</si>
  <si>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</si>
  <si>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</si>
  <si>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</si>
  <si>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</si>
  <si>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</si>
  <si>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</si>
  <si>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</si>
  <si>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</si>
  <si>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</si>
  <si>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</si>
  <si>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</si>
  <si>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</si>
  <si>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</si>
  <si>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</si>
  <si>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</si>
  <si>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</si>
  <si>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</si>
  <si>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</si>
  <si>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</si>
  <si>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</si>
  <si>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</si>
  <si>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</si>
  <si>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</si>
  <si>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</si>
  <si>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</si>
  <si>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</si>
  <si>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</si>
  <si>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</si>
  <si>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</si>
  <si>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</si>
  <si>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</si>
  <si>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</si>
  <si>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</si>
  <si>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</si>
  <si>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</si>
  <si>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</si>
  <si>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</si>
  <si>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</si>
  <si>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</si>
  <si>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</si>
  <si>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</si>
  <si>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</si>
  <si>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</si>
  <si>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</si>
  <si>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</si>
  <si>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</si>
  <si>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</si>
  <si>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</si>
  <si>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</si>
  <si>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</si>
  <si>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</si>
  <si>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</si>
  <si>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</si>
  <si>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</si>
  <si>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</si>
  <si>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</si>
  <si>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</si>
  <si>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</si>
  <si>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</si>
  <si>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</si>
  <si>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</si>
  <si>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</si>
  <si>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</si>
  <si>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</si>
  <si>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</si>
  <si>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</si>
  <si>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</si>
  <si>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</si>
  <si>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</si>
  <si>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</si>
  <si>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</si>
  <si>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</si>
  <si>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</si>
  <si>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</si>
  <si>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</si>
  <si>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</si>
  <si>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</si>
  <si>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</si>
  <si>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</si>
  <si>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</si>
  <si>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</si>
  <si>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</si>
  <si>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</si>
  <si>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</si>
  <si>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</si>
  <si>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</si>
  <si>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</si>
  <si>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</si>
  <si>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</si>
  <si>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</si>
  <si>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</si>
  <si>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</si>
  <si>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</si>
  <si>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</si>
  <si>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</si>
  <si>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</si>
  <si>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</si>
  <si>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</si>
  <si>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</si>
  <si>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</si>
  <si>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</si>
  <si>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</si>
  <si>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</si>
  <si>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</si>
  <si>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</si>
  <si>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</si>
  <si>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</si>
  <si>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</si>
  <si>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</si>
  <si>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</si>
  <si>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</si>
  <si>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</si>
  <si>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</si>
  <si>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</si>
  <si>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</si>
  <si>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</si>
  <si>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</si>
  <si>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</si>
  <si>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</si>
  <si>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</si>
  <si>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</si>
  <si>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</si>
  <si>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</si>
  <si>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</si>
  <si>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</si>
  <si>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</si>
  <si>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</si>
  <si>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</si>
  <si>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</si>
  <si>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</si>
  <si>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</si>
  <si>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</si>
  <si>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</si>
  <si>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</si>
  <si>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</si>
  <si>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</si>
  <si>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</si>
  <si>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</si>
  <si>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</si>
  <si>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</si>
  <si>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</si>
  <si>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</si>
  <si>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</si>
  <si>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</si>
  <si>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</si>
  <si>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</si>
  <si>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</si>
  <si>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</si>
  <si>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</si>
  <si>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</si>
  <si>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</si>
  <si>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</si>
  <si>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</si>
  <si>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</si>
  <si>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</si>
  <si>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</si>
  <si>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</si>
  <si>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</si>
  <si>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</si>
  <si>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</si>
  <si>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</si>
  <si>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</si>
  <si>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</si>
  <si>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</si>
  <si>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</si>
  <si>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</si>
  <si>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</si>
  <si>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</si>
  <si>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</si>
  <si>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</si>
  <si>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</si>
  <si>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</si>
  <si>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</si>
  <si>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</si>
  <si>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</si>
  <si>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</si>
  <si>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</si>
  <si>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</si>
  <si>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</si>
  <si>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</si>
  <si>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</si>
  <si>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</si>
  <si>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</si>
  <si>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</si>
  <si>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</si>
  <si>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</si>
  <si>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</si>
  <si>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</si>
  <si>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</si>
  <si>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</si>
  <si>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</si>
  <si>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</si>
  <si>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</si>
  <si>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</si>
  <si>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</si>
  <si>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w.e.f 01/01/19</t>
  </si>
  <si>
    <t>w.e.f 02/01/2019</t>
  </si>
  <si>
    <t>w.e.f 25/1/19</t>
  </si>
  <si>
    <t>FEBUARY-2019</t>
  </si>
  <si>
    <t>FINAL READING 28/02/2019</t>
  </si>
  <si>
    <t>INTIAL READING 01/02/2019</t>
  </si>
  <si>
    <t xml:space="preserve">                           PERIOD 1st FEBRUARY-2019 TO 28th FEBRUARY-2019</t>
  </si>
  <si>
    <t>w.e.f 15/2/19</t>
  </si>
  <si>
    <t>Note :Sharing taken from wk-49 abt bill 2018-19</t>
  </si>
  <si>
    <t>Check Meter Data</t>
  </si>
  <si>
    <t>Reactive Energy for above 103%(In MUs)</t>
  </si>
  <si>
    <t>Reactive Energy for below 97%(In MUs)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</si>
</sst>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20"/>
      <name val="Arial"/>
      <family val="2"/>
    </font>
    <font>
      <b/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1" fillId="0" borderId="26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192" fontId="62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7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4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8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wrapText="1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93" fontId="6" fillId="0" borderId="24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70" fillId="0" borderId="37" xfId="0" applyFont="1" applyBorder="1" applyAlignment="1">
      <alignment/>
    </xf>
    <xf numFmtId="0" fontId="70" fillId="0" borderId="0" xfId="0" applyFont="1" applyBorder="1" applyAlignment="1">
      <alignment/>
    </xf>
    <xf numFmtId="192" fontId="25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70" fillId="0" borderId="40" xfId="0" applyFont="1" applyBorder="1" applyAlignment="1">
      <alignment/>
    </xf>
    <xf numFmtId="0" fontId="70" fillId="0" borderId="0" xfId="0" applyFont="1" applyAlignment="1">
      <alignment/>
    </xf>
    <xf numFmtId="2" fontId="20" fillId="0" borderId="2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SheetLayoutView="100" workbookViewId="0" topLeftCell="A4">
      <selection activeCell="A7" sqref="A7:IV63"/>
    </sheetView>
  </sheetViews>
  <sheetFormatPr defaultColWidth="9.140625" defaultRowHeight="12.75"/>
  <cols>
    <col min="1" max="1" width="4.00390625" style="445" customWidth="1"/>
    <col min="2" max="2" width="26.57421875" style="445" customWidth="1"/>
    <col min="3" max="3" width="12.28125" style="445" customWidth="1"/>
    <col min="4" max="4" width="9.28125" style="445" customWidth="1"/>
    <col min="5" max="5" width="17.140625" style="445" customWidth="1"/>
    <col min="6" max="6" width="10.8515625" style="445" customWidth="1"/>
    <col min="7" max="7" width="13.8515625" style="445" customWidth="1"/>
    <col min="8" max="8" width="14.00390625" style="445" customWidth="1"/>
    <col min="9" max="9" width="10.57421875" style="445" customWidth="1"/>
    <col min="10" max="10" width="13.00390625" style="445" customWidth="1"/>
    <col min="11" max="11" width="13.421875" style="445" customWidth="1"/>
    <col min="12" max="12" width="13.57421875" style="445" customWidth="1"/>
    <col min="13" max="13" width="14.00390625" style="445" customWidth="1"/>
    <col min="14" max="14" width="10.421875" style="445" customWidth="1"/>
    <col min="15" max="15" width="12.8515625" style="445" customWidth="1"/>
    <col min="16" max="16" width="11.00390625" style="445" customWidth="1"/>
    <col min="17" max="17" width="20.57421875" style="445" customWidth="1"/>
    <col min="18" max="18" width="4.7109375" style="445" customWidth="1"/>
    <col min="19" max="16384" width="9.140625" style="445" customWidth="1"/>
  </cols>
  <sheetData>
    <row r="1" spans="1:17" s="660" customFormat="1" ht="12" customHeight="1">
      <c r="A1" s="794" t="s">
        <v>231</v>
      </c>
      <c r="Q1" s="795" t="s">
        <v>470</v>
      </c>
    </row>
    <row r="2" spans="1:11" s="660" customFormat="1" ht="12" customHeight="1">
      <c r="A2" s="794" t="s">
        <v>232</v>
      </c>
      <c r="K2" s="79"/>
    </row>
    <row r="3" spans="1:8" s="660" customFormat="1" ht="12" customHeight="1">
      <c r="A3" s="796" t="s">
        <v>0</v>
      </c>
      <c r="H3" s="797"/>
    </row>
    <row r="4" spans="1:16" s="660" customFormat="1" ht="12" customHeight="1" thickBot="1">
      <c r="A4" s="796" t="s">
        <v>233</v>
      </c>
      <c r="G4" s="313"/>
      <c r="H4" s="313"/>
      <c r="I4" s="79" t="s">
        <v>386</v>
      </c>
      <c r="J4" s="313"/>
      <c r="K4" s="313"/>
      <c r="L4" s="313"/>
      <c r="M4" s="313"/>
      <c r="N4" s="79" t="s">
        <v>387</v>
      </c>
      <c r="O4" s="313"/>
      <c r="P4" s="313"/>
    </row>
    <row r="5" spans="1:17" s="529" customFormat="1" ht="56.25" customHeight="1" thickBot="1" thickTop="1">
      <c r="A5" s="527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">
        <v>471</v>
      </c>
      <c r="H5" s="505" t="s">
        <v>472</v>
      </c>
      <c r="I5" s="505" t="s">
        <v>4</v>
      </c>
      <c r="J5" s="505" t="s">
        <v>5</v>
      </c>
      <c r="K5" s="528" t="s">
        <v>6</v>
      </c>
      <c r="L5" s="503" t="str">
        <f>G5</f>
        <v>FINAL READING 28/02/2019</v>
      </c>
      <c r="M5" s="505" t="str">
        <f>H5</f>
        <v>INTIAL READING 01/02/2019</v>
      </c>
      <c r="N5" s="505" t="s">
        <v>4</v>
      </c>
      <c r="O5" s="505" t="s">
        <v>5</v>
      </c>
      <c r="P5" s="528" t="s">
        <v>6</v>
      </c>
      <c r="Q5" s="528" t="s">
        <v>301</v>
      </c>
    </row>
    <row r="6" spans="1:12" ht="1.5" customHeight="1" hidden="1" thickTop="1">
      <c r="A6" s="7"/>
      <c r="B6" s="8"/>
      <c r="C6" s="7"/>
      <c r="D6" s="7"/>
      <c r="E6" s="7"/>
      <c r="F6" s="7"/>
      <c r="L6" s="457"/>
    </row>
    <row r="7" spans="1:17" ht="12.75" customHeight="1" thickTop="1">
      <c r="A7" s="263"/>
      <c r="B7" s="332" t="s">
        <v>14</v>
      </c>
      <c r="C7" s="321"/>
      <c r="D7" s="335"/>
      <c r="E7" s="335"/>
      <c r="F7" s="321"/>
      <c r="G7" s="327"/>
      <c r="H7" s="483"/>
      <c r="I7" s="483"/>
      <c r="J7" s="483"/>
      <c r="K7" s="124"/>
      <c r="L7" s="327"/>
      <c r="M7" s="483"/>
      <c r="N7" s="483"/>
      <c r="O7" s="483"/>
      <c r="P7" s="530"/>
      <c r="Q7" s="449"/>
    </row>
    <row r="8" spans="1:17" ht="12.75" customHeight="1">
      <c r="A8" s="263">
        <v>1</v>
      </c>
      <c r="B8" s="331" t="s">
        <v>15</v>
      </c>
      <c r="C8" s="321">
        <v>5128429</v>
      </c>
      <c r="D8" s="334" t="s">
        <v>12</v>
      </c>
      <c r="E8" s="313" t="s">
        <v>337</v>
      </c>
      <c r="F8" s="321">
        <v>-1000</v>
      </c>
      <c r="G8" s="327">
        <v>971974</v>
      </c>
      <c r="H8" s="328">
        <v>971947</v>
      </c>
      <c r="I8" s="328">
        <f>G8-H8</f>
        <v>27</v>
      </c>
      <c r="J8" s="328">
        <f>$F8*I8</f>
        <v>-27000</v>
      </c>
      <c r="K8" s="329">
        <f>J8/1000000</f>
        <v>-0.027</v>
      </c>
      <c r="L8" s="327">
        <v>999034</v>
      </c>
      <c r="M8" s="328">
        <v>999034</v>
      </c>
      <c r="N8" s="328">
        <f>L8-M8</f>
        <v>0</v>
      </c>
      <c r="O8" s="328">
        <f>$F8*N8</f>
        <v>0</v>
      </c>
      <c r="P8" s="329">
        <f>O8/1000000</f>
        <v>0</v>
      </c>
      <c r="Q8" s="778"/>
    </row>
    <row r="9" spans="1:17" ht="12.75" customHeight="1">
      <c r="A9" s="263">
        <v>2</v>
      </c>
      <c r="B9" s="331" t="s">
        <v>369</v>
      </c>
      <c r="C9" s="321">
        <v>4864976</v>
      </c>
      <c r="D9" s="334" t="s">
        <v>12</v>
      </c>
      <c r="E9" s="313" t="s">
        <v>337</v>
      </c>
      <c r="F9" s="321">
        <v>-1000</v>
      </c>
      <c r="G9" s="327">
        <v>67945</v>
      </c>
      <c r="H9" s="328">
        <v>62241</v>
      </c>
      <c r="I9" s="328">
        <f>G9-H9</f>
        <v>5704</v>
      </c>
      <c r="J9" s="328">
        <f>$F9*I9</f>
        <v>-5704000</v>
      </c>
      <c r="K9" s="329">
        <f>J9/1000000</f>
        <v>-5.704</v>
      </c>
      <c r="L9" s="327">
        <v>1628</v>
      </c>
      <c r="M9" s="328">
        <v>1628</v>
      </c>
      <c r="N9" s="328">
        <f>L9-M9</f>
        <v>0</v>
      </c>
      <c r="O9" s="328">
        <f>$F9*N9</f>
        <v>0</v>
      </c>
      <c r="P9" s="329">
        <f>O9/1000000</f>
        <v>0</v>
      </c>
      <c r="Q9" s="456"/>
    </row>
    <row r="10" spans="1:17" ht="12.75" customHeight="1">
      <c r="A10" s="263">
        <v>3</v>
      </c>
      <c r="B10" s="331" t="s">
        <v>17</v>
      </c>
      <c r="C10" s="321">
        <v>4864905</v>
      </c>
      <c r="D10" s="334" t="s">
        <v>12</v>
      </c>
      <c r="E10" s="313" t="s">
        <v>337</v>
      </c>
      <c r="F10" s="321">
        <v>-1000</v>
      </c>
      <c r="G10" s="327">
        <v>935317</v>
      </c>
      <c r="H10" s="328">
        <v>935578</v>
      </c>
      <c r="I10" s="328">
        <f>G10-H10</f>
        <v>-261</v>
      </c>
      <c r="J10" s="328">
        <f>$F10*I10</f>
        <v>261000</v>
      </c>
      <c r="K10" s="329">
        <f>J10/1000000</f>
        <v>0.261</v>
      </c>
      <c r="L10" s="327">
        <v>995530</v>
      </c>
      <c r="M10" s="328">
        <v>995530</v>
      </c>
      <c r="N10" s="328">
        <f>L10-M10</f>
        <v>0</v>
      </c>
      <c r="O10" s="328">
        <f>$F10*N10</f>
        <v>0</v>
      </c>
      <c r="P10" s="329">
        <f>O10/1000000</f>
        <v>0</v>
      </c>
      <c r="Q10" s="449"/>
    </row>
    <row r="11" spans="1:17" ht="12.75" customHeight="1">
      <c r="A11" s="263"/>
      <c r="B11" s="332" t="s">
        <v>18</v>
      </c>
      <c r="C11" s="321"/>
      <c r="D11" s="335"/>
      <c r="E11" s="335"/>
      <c r="F11" s="321"/>
      <c r="G11" s="327"/>
      <c r="H11" s="328"/>
      <c r="I11" s="328"/>
      <c r="J11" s="328"/>
      <c r="K11" s="329"/>
      <c r="L11" s="327"/>
      <c r="M11" s="328"/>
      <c r="N11" s="328"/>
      <c r="O11" s="328"/>
      <c r="P11" s="329"/>
      <c r="Q11" s="449"/>
    </row>
    <row r="12" spans="1:17" ht="12.75" customHeight="1">
      <c r="A12" s="263">
        <v>4</v>
      </c>
      <c r="B12" s="331" t="s">
        <v>15</v>
      </c>
      <c r="C12" s="321">
        <v>4864916</v>
      </c>
      <c r="D12" s="334" t="s">
        <v>12</v>
      </c>
      <c r="E12" s="313" t="s">
        <v>337</v>
      </c>
      <c r="F12" s="321">
        <v>-1000</v>
      </c>
      <c r="G12" s="327">
        <v>997452</v>
      </c>
      <c r="H12" s="328">
        <v>997649</v>
      </c>
      <c r="I12" s="328">
        <f>G12-H12</f>
        <v>-197</v>
      </c>
      <c r="J12" s="328">
        <f>$F12*I12</f>
        <v>197000</v>
      </c>
      <c r="K12" s="329">
        <f>J12/1000000</f>
        <v>0.197</v>
      </c>
      <c r="L12" s="327">
        <v>996076</v>
      </c>
      <c r="M12" s="328">
        <v>996076</v>
      </c>
      <c r="N12" s="328">
        <f>L12-M12</f>
        <v>0</v>
      </c>
      <c r="O12" s="328">
        <f>$F12*N12</f>
        <v>0</v>
      </c>
      <c r="P12" s="329">
        <f>O12/1000000</f>
        <v>0</v>
      </c>
      <c r="Q12" s="449"/>
    </row>
    <row r="13" spans="1:17" ht="12.75" customHeight="1">
      <c r="A13" s="263">
        <v>5</v>
      </c>
      <c r="B13" s="331" t="s">
        <v>16</v>
      </c>
      <c r="C13" s="321">
        <v>5295137</v>
      </c>
      <c r="D13" s="334" t="s">
        <v>12</v>
      </c>
      <c r="E13" s="313" t="s">
        <v>337</v>
      </c>
      <c r="F13" s="321">
        <v>-1000</v>
      </c>
      <c r="G13" s="327">
        <v>879456</v>
      </c>
      <c r="H13" s="328">
        <v>878745</v>
      </c>
      <c r="I13" s="328">
        <f>G13-H13</f>
        <v>711</v>
      </c>
      <c r="J13" s="328">
        <f>$F13*I13</f>
        <v>-711000</v>
      </c>
      <c r="K13" s="329">
        <f>J13/1000000</f>
        <v>-0.711</v>
      </c>
      <c r="L13" s="327">
        <v>999454</v>
      </c>
      <c r="M13" s="328">
        <v>999454</v>
      </c>
      <c r="N13" s="328">
        <f>L13-M13</f>
        <v>0</v>
      </c>
      <c r="O13" s="328">
        <f>$F13*N13</f>
        <v>0</v>
      </c>
      <c r="P13" s="329">
        <f>O13/1000000</f>
        <v>0</v>
      </c>
      <c r="Q13" s="449"/>
    </row>
    <row r="14" spans="1:17" ht="12.75" customHeight="1">
      <c r="A14" s="263"/>
      <c r="B14" s="332" t="s">
        <v>21</v>
      </c>
      <c r="C14" s="321"/>
      <c r="D14" s="335"/>
      <c r="E14" s="313"/>
      <c r="F14" s="321"/>
      <c r="G14" s="327"/>
      <c r="H14" s="328"/>
      <c r="I14" s="328"/>
      <c r="J14" s="328"/>
      <c r="K14" s="329"/>
      <c r="L14" s="327"/>
      <c r="M14" s="328"/>
      <c r="N14" s="328"/>
      <c r="O14" s="328"/>
      <c r="P14" s="329"/>
      <c r="Q14" s="449"/>
    </row>
    <row r="15" spans="1:17" ht="12.75" customHeight="1">
      <c r="A15" s="263">
        <v>6</v>
      </c>
      <c r="B15" s="331" t="s">
        <v>15</v>
      </c>
      <c r="C15" s="321">
        <v>4864982</v>
      </c>
      <c r="D15" s="334" t="s">
        <v>12</v>
      </c>
      <c r="E15" s="313" t="s">
        <v>337</v>
      </c>
      <c r="F15" s="321">
        <v>-1000</v>
      </c>
      <c r="G15" s="327">
        <v>28289</v>
      </c>
      <c r="H15" s="328">
        <v>27574</v>
      </c>
      <c r="I15" s="328">
        <f>G15-H15</f>
        <v>715</v>
      </c>
      <c r="J15" s="328">
        <f>$F15*I15</f>
        <v>-715000</v>
      </c>
      <c r="K15" s="329">
        <f>J15/1000000</f>
        <v>-0.715</v>
      </c>
      <c r="L15" s="327">
        <v>16306</v>
      </c>
      <c r="M15" s="328">
        <v>16306</v>
      </c>
      <c r="N15" s="328">
        <f>L15-M15</f>
        <v>0</v>
      </c>
      <c r="O15" s="328">
        <f>$F15*N15</f>
        <v>0</v>
      </c>
      <c r="P15" s="329">
        <f>O15/1000000</f>
        <v>0</v>
      </c>
      <c r="Q15" s="449"/>
    </row>
    <row r="16" spans="1:17" ht="12.75" customHeight="1">
      <c r="A16" s="263">
        <v>7</v>
      </c>
      <c r="B16" s="331" t="s">
        <v>16</v>
      </c>
      <c r="C16" s="321">
        <v>4865022</v>
      </c>
      <c r="D16" s="334" t="s">
        <v>12</v>
      </c>
      <c r="E16" s="313" t="s">
        <v>337</v>
      </c>
      <c r="F16" s="321">
        <v>-1000</v>
      </c>
      <c r="G16" s="327">
        <v>3558</v>
      </c>
      <c r="H16" s="328">
        <v>2916</v>
      </c>
      <c r="I16" s="328">
        <f>G16-H16</f>
        <v>642</v>
      </c>
      <c r="J16" s="328">
        <f>$F16*I16</f>
        <v>-642000</v>
      </c>
      <c r="K16" s="329">
        <f>J16/1000000</f>
        <v>-0.642</v>
      </c>
      <c r="L16" s="327">
        <v>998306</v>
      </c>
      <c r="M16" s="328">
        <v>998306</v>
      </c>
      <c r="N16" s="328">
        <f>L16-M16</f>
        <v>0</v>
      </c>
      <c r="O16" s="328">
        <f>$F16*N16</f>
        <v>0</v>
      </c>
      <c r="P16" s="329">
        <f>O16/1000000</f>
        <v>0</v>
      </c>
      <c r="Q16" s="461"/>
    </row>
    <row r="17" spans="1:17" ht="12.75" customHeight="1">
      <c r="A17" s="263">
        <v>8</v>
      </c>
      <c r="B17" s="331" t="s">
        <v>22</v>
      </c>
      <c r="C17" s="321">
        <v>4864997</v>
      </c>
      <c r="D17" s="334" t="s">
        <v>12</v>
      </c>
      <c r="E17" s="313" t="s">
        <v>337</v>
      </c>
      <c r="F17" s="321">
        <v>-1000</v>
      </c>
      <c r="G17" s="327">
        <v>1238</v>
      </c>
      <c r="H17" s="328">
        <v>759</v>
      </c>
      <c r="I17" s="328">
        <f>G17-H17</f>
        <v>479</v>
      </c>
      <c r="J17" s="328">
        <f>$F17*I17</f>
        <v>-479000</v>
      </c>
      <c r="K17" s="329">
        <f>J17/1000000</f>
        <v>-0.479</v>
      </c>
      <c r="L17" s="327">
        <v>999497</v>
      </c>
      <c r="M17" s="328">
        <v>999510</v>
      </c>
      <c r="N17" s="328">
        <f>L17-M17</f>
        <v>-13</v>
      </c>
      <c r="O17" s="328">
        <f>$F17*N17</f>
        <v>13000</v>
      </c>
      <c r="P17" s="329">
        <f>O17/1000000</f>
        <v>0.013</v>
      </c>
      <c r="Q17" s="460"/>
    </row>
    <row r="18" spans="1:17" ht="12.75" customHeight="1">
      <c r="A18" s="263">
        <v>9</v>
      </c>
      <c r="B18" s="331" t="s">
        <v>23</v>
      </c>
      <c r="C18" s="321">
        <v>5295166</v>
      </c>
      <c r="D18" s="334" t="s">
        <v>12</v>
      </c>
      <c r="E18" s="313" t="s">
        <v>337</v>
      </c>
      <c r="F18" s="321">
        <v>-500</v>
      </c>
      <c r="G18" s="327">
        <v>969273</v>
      </c>
      <c r="H18" s="264">
        <v>969920</v>
      </c>
      <c r="I18" s="328">
        <f>G18-H18</f>
        <v>-647</v>
      </c>
      <c r="J18" s="328">
        <f>$F18*I18</f>
        <v>323500</v>
      </c>
      <c r="K18" s="329">
        <f>J18/1000000</f>
        <v>0.3235</v>
      </c>
      <c r="L18" s="327">
        <v>847860</v>
      </c>
      <c r="M18" s="264">
        <v>847876</v>
      </c>
      <c r="N18" s="328">
        <f>L18-M18</f>
        <v>-16</v>
      </c>
      <c r="O18" s="328">
        <f>$F18*N18</f>
        <v>8000</v>
      </c>
      <c r="P18" s="329">
        <f>O18/1000000</f>
        <v>0.008</v>
      </c>
      <c r="Q18" s="449"/>
    </row>
    <row r="19" spans="1:17" ht="12.75" customHeight="1">
      <c r="A19" s="263"/>
      <c r="B19" s="332" t="s">
        <v>24</v>
      </c>
      <c r="C19" s="321"/>
      <c r="D19" s="335"/>
      <c r="E19" s="313"/>
      <c r="F19" s="321"/>
      <c r="G19" s="327"/>
      <c r="H19" s="328"/>
      <c r="I19" s="328"/>
      <c r="J19" s="328"/>
      <c r="K19" s="329"/>
      <c r="L19" s="327"/>
      <c r="M19" s="328"/>
      <c r="N19" s="328"/>
      <c r="O19" s="328"/>
      <c r="P19" s="329"/>
      <c r="Q19" s="449"/>
    </row>
    <row r="20" spans="1:17" ht="12.75" customHeight="1">
      <c r="A20" s="263">
        <v>10</v>
      </c>
      <c r="B20" s="331" t="s">
        <v>15</v>
      </c>
      <c r="C20" s="321">
        <v>4864930</v>
      </c>
      <c r="D20" s="334" t="s">
        <v>12</v>
      </c>
      <c r="E20" s="313" t="s">
        <v>337</v>
      </c>
      <c r="F20" s="321">
        <v>-1000</v>
      </c>
      <c r="G20" s="327">
        <v>2727</v>
      </c>
      <c r="H20" s="328">
        <v>2332</v>
      </c>
      <c r="I20" s="328">
        <f>G20-H20</f>
        <v>395</v>
      </c>
      <c r="J20" s="328">
        <f>$F20*I20</f>
        <v>-395000</v>
      </c>
      <c r="K20" s="329">
        <f>J20/1000000</f>
        <v>-0.395</v>
      </c>
      <c r="L20" s="327">
        <v>998906</v>
      </c>
      <c r="M20" s="328">
        <v>998906</v>
      </c>
      <c r="N20" s="328">
        <f>L20-M20</f>
        <v>0</v>
      </c>
      <c r="O20" s="328">
        <f>$F20*N20</f>
        <v>0</v>
      </c>
      <c r="P20" s="329">
        <f>O20/1000000</f>
        <v>0</v>
      </c>
      <c r="Q20" s="461"/>
    </row>
    <row r="21" spans="1:17" ht="12.75" customHeight="1">
      <c r="A21" s="263">
        <v>11</v>
      </c>
      <c r="B21" s="331" t="s">
        <v>25</v>
      </c>
      <c r="C21" s="321">
        <v>5128412</v>
      </c>
      <c r="D21" s="334" t="s">
        <v>12</v>
      </c>
      <c r="E21" s="313" t="s">
        <v>337</v>
      </c>
      <c r="F21" s="321">
        <v>-1000</v>
      </c>
      <c r="G21" s="327">
        <v>35324</v>
      </c>
      <c r="H21" s="328">
        <v>31772</v>
      </c>
      <c r="I21" s="328">
        <f>G21-H21</f>
        <v>3552</v>
      </c>
      <c r="J21" s="328">
        <f>$F21*I21</f>
        <v>-3552000</v>
      </c>
      <c r="K21" s="329">
        <f>J21/1000000</f>
        <v>-3.552</v>
      </c>
      <c r="L21" s="327">
        <v>999172</v>
      </c>
      <c r="M21" s="328">
        <v>999172</v>
      </c>
      <c r="N21" s="328">
        <f>L21-M21</f>
        <v>0</v>
      </c>
      <c r="O21" s="328">
        <f>$F21*N21</f>
        <v>0</v>
      </c>
      <c r="P21" s="329">
        <f>O21/1000000</f>
        <v>0</v>
      </c>
      <c r="Q21" s="449"/>
    </row>
    <row r="22" spans="1:17" ht="12.75" customHeight="1">
      <c r="A22" s="263">
        <v>12</v>
      </c>
      <c r="B22" s="331" t="s">
        <v>22</v>
      </c>
      <c r="C22" s="321">
        <v>4864922</v>
      </c>
      <c r="D22" s="334" t="s">
        <v>12</v>
      </c>
      <c r="E22" s="313" t="s">
        <v>337</v>
      </c>
      <c r="F22" s="321">
        <v>-1000</v>
      </c>
      <c r="G22" s="327">
        <v>12507</v>
      </c>
      <c r="H22" s="328">
        <v>10350</v>
      </c>
      <c r="I22" s="328">
        <f>G22-H22</f>
        <v>2157</v>
      </c>
      <c r="J22" s="328">
        <f>$F22*I22</f>
        <v>-2157000</v>
      </c>
      <c r="K22" s="329">
        <f>J22/1000000</f>
        <v>-2.157</v>
      </c>
      <c r="L22" s="327">
        <v>997044</v>
      </c>
      <c r="M22" s="328">
        <v>997044</v>
      </c>
      <c r="N22" s="328">
        <f>L22-M22</f>
        <v>0</v>
      </c>
      <c r="O22" s="328">
        <f>$F22*N22</f>
        <v>0</v>
      </c>
      <c r="P22" s="329">
        <f>O22/1000000</f>
        <v>0</v>
      </c>
      <c r="Q22" s="460"/>
    </row>
    <row r="23" spans="1:17" ht="12.75" customHeight="1">
      <c r="A23" s="263">
        <v>13</v>
      </c>
      <c r="B23" s="331" t="s">
        <v>462</v>
      </c>
      <c r="C23" s="321">
        <v>4902494</v>
      </c>
      <c r="D23" s="334" t="s">
        <v>12</v>
      </c>
      <c r="E23" s="313" t="s">
        <v>337</v>
      </c>
      <c r="F23" s="321">
        <v>1000</v>
      </c>
      <c r="G23" s="327">
        <v>848146</v>
      </c>
      <c r="H23" s="328">
        <v>855725</v>
      </c>
      <c r="I23" s="328">
        <f>G23-H23</f>
        <v>-7579</v>
      </c>
      <c r="J23" s="328">
        <f>$F23*I23</f>
        <v>-7579000</v>
      </c>
      <c r="K23" s="329">
        <f>J23/1000000</f>
        <v>-7.579</v>
      </c>
      <c r="L23" s="327">
        <v>999981</v>
      </c>
      <c r="M23" s="328">
        <v>999981</v>
      </c>
      <c r="N23" s="328">
        <f>L23-M23</f>
        <v>0</v>
      </c>
      <c r="O23" s="328">
        <f>$F23*N23</f>
        <v>0</v>
      </c>
      <c r="P23" s="329">
        <f>O23/1000000</f>
        <v>0</v>
      </c>
      <c r="Q23" s="449"/>
    </row>
    <row r="24" spans="1:17" ht="12.75" customHeight="1">
      <c r="A24" s="263">
        <v>14</v>
      </c>
      <c r="B24" s="331" t="s">
        <v>461</v>
      </c>
      <c r="C24" s="321">
        <v>4902484</v>
      </c>
      <c r="D24" s="334" t="s">
        <v>12</v>
      </c>
      <c r="E24" s="313" t="s">
        <v>337</v>
      </c>
      <c r="F24" s="321">
        <v>1000</v>
      </c>
      <c r="G24" s="327">
        <v>957750</v>
      </c>
      <c r="H24" s="328">
        <v>960187</v>
      </c>
      <c r="I24" s="328">
        <f>G24-H24</f>
        <v>-2437</v>
      </c>
      <c r="J24" s="328">
        <f>$F24*I24</f>
        <v>-2437000</v>
      </c>
      <c r="K24" s="329">
        <f>J24/1000000</f>
        <v>-2.437</v>
      </c>
      <c r="L24" s="327">
        <v>999996</v>
      </c>
      <c r="M24" s="328">
        <v>999996</v>
      </c>
      <c r="N24" s="328">
        <f>L24-M24</f>
        <v>0</v>
      </c>
      <c r="O24" s="328">
        <f>$F24*N24</f>
        <v>0</v>
      </c>
      <c r="P24" s="329">
        <f>O24/1000000</f>
        <v>0</v>
      </c>
      <c r="Q24" s="449"/>
    </row>
    <row r="25" spans="1:17" ht="12.75" customHeight="1">
      <c r="A25" s="263"/>
      <c r="B25" s="332" t="s">
        <v>426</v>
      </c>
      <c r="C25" s="321"/>
      <c r="D25" s="334"/>
      <c r="E25" s="313"/>
      <c r="F25" s="321"/>
      <c r="G25" s="327"/>
      <c r="H25" s="328"/>
      <c r="I25" s="328"/>
      <c r="J25" s="328"/>
      <c r="K25" s="329"/>
      <c r="L25" s="327"/>
      <c r="M25" s="328"/>
      <c r="N25" s="328"/>
      <c r="O25" s="328"/>
      <c r="P25" s="329"/>
      <c r="Q25" s="449"/>
    </row>
    <row r="26" spans="1:17" ht="12.75" customHeight="1">
      <c r="A26" s="263">
        <v>14</v>
      </c>
      <c r="B26" s="331" t="s">
        <v>15</v>
      </c>
      <c r="C26" s="321">
        <v>4865034</v>
      </c>
      <c r="D26" s="334" t="s">
        <v>12</v>
      </c>
      <c r="E26" s="313" t="s">
        <v>337</v>
      </c>
      <c r="F26" s="321">
        <v>-1000</v>
      </c>
      <c r="G26" s="327">
        <v>980445</v>
      </c>
      <c r="H26" s="328">
        <v>979503</v>
      </c>
      <c r="I26" s="328">
        <f>G26-H26</f>
        <v>942</v>
      </c>
      <c r="J26" s="328">
        <f>$F26*I26</f>
        <v>-942000</v>
      </c>
      <c r="K26" s="329">
        <f>J26/1000000</f>
        <v>-0.942</v>
      </c>
      <c r="L26" s="327">
        <v>16679</v>
      </c>
      <c r="M26" s="328">
        <v>16679</v>
      </c>
      <c r="N26" s="328">
        <f>L26-M26</f>
        <v>0</v>
      </c>
      <c r="O26" s="328">
        <f>$F26*N26</f>
        <v>0</v>
      </c>
      <c r="P26" s="329">
        <f>O26/1000000</f>
        <v>0</v>
      </c>
      <c r="Q26" s="449"/>
    </row>
    <row r="27" spans="1:17" ht="12.75" customHeight="1">
      <c r="A27" s="263">
        <v>15</v>
      </c>
      <c r="B27" s="331" t="s">
        <v>16</v>
      </c>
      <c r="C27" s="321">
        <v>5128462</v>
      </c>
      <c r="D27" s="334" t="s">
        <v>12</v>
      </c>
      <c r="E27" s="313" t="s">
        <v>337</v>
      </c>
      <c r="F27" s="321">
        <v>-500</v>
      </c>
      <c r="G27" s="327">
        <v>11376</v>
      </c>
      <c r="H27" s="328">
        <v>7591</v>
      </c>
      <c r="I27" s="328">
        <f>G27-H27</f>
        <v>3785</v>
      </c>
      <c r="J27" s="328">
        <f>$F27*I27</f>
        <v>-1892500</v>
      </c>
      <c r="K27" s="329">
        <f>J27/1000000</f>
        <v>-1.8925</v>
      </c>
      <c r="L27" s="327">
        <v>0</v>
      </c>
      <c r="M27" s="328">
        <v>0</v>
      </c>
      <c r="N27" s="328">
        <f>L27-M27</f>
        <v>0</v>
      </c>
      <c r="O27" s="328">
        <f>$F27*N27</f>
        <v>0</v>
      </c>
      <c r="P27" s="329">
        <f>O27/1000000</f>
        <v>0</v>
      </c>
      <c r="Q27" s="449"/>
    </row>
    <row r="28" spans="1:17" ht="12.75" customHeight="1">
      <c r="A28" s="263">
        <v>16</v>
      </c>
      <c r="B28" s="331" t="s">
        <v>17</v>
      </c>
      <c r="C28" s="321">
        <v>4865052</v>
      </c>
      <c r="D28" s="334" t="s">
        <v>12</v>
      </c>
      <c r="E28" s="313" t="s">
        <v>337</v>
      </c>
      <c r="F28" s="321">
        <v>-1000</v>
      </c>
      <c r="G28" s="327">
        <v>38167</v>
      </c>
      <c r="H28" s="328">
        <v>36059</v>
      </c>
      <c r="I28" s="328">
        <f>G28-H28</f>
        <v>2108</v>
      </c>
      <c r="J28" s="328">
        <f>$F28*I28</f>
        <v>-2108000</v>
      </c>
      <c r="K28" s="329">
        <f>J28/1000000</f>
        <v>-2.108</v>
      </c>
      <c r="L28" s="327">
        <v>264</v>
      </c>
      <c r="M28" s="328">
        <v>264</v>
      </c>
      <c r="N28" s="328">
        <f>L28-M28</f>
        <v>0</v>
      </c>
      <c r="O28" s="328">
        <f>$F28*N28</f>
        <v>0</v>
      </c>
      <c r="P28" s="329">
        <f>O28/1000000</f>
        <v>0</v>
      </c>
      <c r="Q28" s="449"/>
    </row>
    <row r="29" spans="1:17" ht="12.75" customHeight="1">
      <c r="A29" s="263"/>
      <c r="B29" s="332" t="s">
        <v>26</v>
      </c>
      <c r="C29" s="321"/>
      <c r="D29" s="335"/>
      <c r="E29" s="313"/>
      <c r="F29" s="321"/>
      <c r="G29" s="327"/>
      <c r="H29" s="328"/>
      <c r="I29" s="328"/>
      <c r="J29" s="328"/>
      <c r="K29" s="329"/>
      <c r="L29" s="327"/>
      <c r="M29" s="328"/>
      <c r="N29" s="328"/>
      <c r="O29" s="328"/>
      <c r="P29" s="329"/>
      <c r="Q29" s="449"/>
    </row>
    <row r="30" spans="1:17" ht="12.75" customHeight="1">
      <c r="A30" s="263">
        <v>17</v>
      </c>
      <c r="B30" s="331" t="s">
        <v>421</v>
      </c>
      <c r="C30" s="321">
        <v>4864836</v>
      </c>
      <c r="D30" s="334" t="s">
        <v>12</v>
      </c>
      <c r="E30" s="313" t="s">
        <v>337</v>
      </c>
      <c r="F30" s="321">
        <v>1000</v>
      </c>
      <c r="G30" s="327">
        <v>999943</v>
      </c>
      <c r="H30" s="328">
        <v>999943</v>
      </c>
      <c r="I30" s="328">
        <f>G30-H30</f>
        <v>0</v>
      </c>
      <c r="J30" s="328">
        <f>$F30*I30</f>
        <v>0</v>
      </c>
      <c r="K30" s="329">
        <f>J30/1000000</f>
        <v>0</v>
      </c>
      <c r="L30" s="327">
        <v>990924</v>
      </c>
      <c r="M30" s="328">
        <v>990885</v>
      </c>
      <c r="N30" s="328">
        <f>L30-M30</f>
        <v>39</v>
      </c>
      <c r="O30" s="328">
        <f>$F30*N30</f>
        <v>39000</v>
      </c>
      <c r="P30" s="329">
        <f>O30/1000000</f>
        <v>0.039</v>
      </c>
      <c r="Q30" s="479"/>
    </row>
    <row r="31" spans="1:17" ht="12.75" customHeight="1">
      <c r="A31" s="263">
        <v>18</v>
      </c>
      <c r="B31" s="331" t="s">
        <v>27</v>
      </c>
      <c r="C31" s="321">
        <v>4864887</v>
      </c>
      <c r="D31" s="334" t="s">
        <v>12</v>
      </c>
      <c r="E31" s="313" t="s">
        <v>337</v>
      </c>
      <c r="F31" s="321">
        <v>1000</v>
      </c>
      <c r="G31" s="327">
        <v>646</v>
      </c>
      <c r="H31" s="328">
        <v>649</v>
      </c>
      <c r="I31" s="328">
        <f aca="true" t="shared" si="0" ref="I31:I36">G31-H31</f>
        <v>-3</v>
      </c>
      <c r="J31" s="328">
        <f aca="true" t="shared" si="1" ref="J31:J36">$F31*I31</f>
        <v>-3000</v>
      </c>
      <c r="K31" s="329">
        <f aca="true" t="shared" si="2" ref="K31:K36">J31/1000000</f>
        <v>-0.003</v>
      </c>
      <c r="L31" s="327">
        <v>22736</v>
      </c>
      <c r="M31" s="328">
        <v>22710</v>
      </c>
      <c r="N31" s="328">
        <f aca="true" t="shared" si="3" ref="N31:N36">L31-M31</f>
        <v>26</v>
      </c>
      <c r="O31" s="328">
        <f aca="true" t="shared" si="4" ref="O31:O36">$F31*N31</f>
        <v>26000</v>
      </c>
      <c r="P31" s="329">
        <f aca="true" t="shared" si="5" ref="P31:P36">O31/1000000</f>
        <v>0.026</v>
      </c>
      <c r="Q31" s="449"/>
    </row>
    <row r="32" spans="1:17" ht="12.75" customHeight="1">
      <c r="A32" s="263">
        <v>19</v>
      </c>
      <c r="B32" s="331" t="s">
        <v>28</v>
      </c>
      <c r="C32" s="321">
        <v>4864880</v>
      </c>
      <c r="D32" s="334" t="s">
        <v>12</v>
      </c>
      <c r="E32" s="313" t="s">
        <v>337</v>
      </c>
      <c r="F32" s="321">
        <v>500</v>
      </c>
      <c r="G32" s="327">
        <v>1346</v>
      </c>
      <c r="H32" s="328">
        <v>1321</v>
      </c>
      <c r="I32" s="328">
        <f>G32-H32</f>
        <v>25</v>
      </c>
      <c r="J32" s="328">
        <f>$F32*I32</f>
        <v>12500</v>
      </c>
      <c r="K32" s="329">
        <f>J32/1000000</f>
        <v>0.0125</v>
      </c>
      <c r="L32" s="327">
        <v>7573</v>
      </c>
      <c r="M32" s="328">
        <v>7572</v>
      </c>
      <c r="N32" s="328">
        <f>L32-M32</f>
        <v>1</v>
      </c>
      <c r="O32" s="328">
        <f>$F32*N32</f>
        <v>500</v>
      </c>
      <c r="P32" s="329">
        <f>O32/1000000</f>
        <v>0.0005</v>
      </c>
      <c r="Q32" s="449"/>
    </row>
    <row r="33" spans="1:17" ht="12.75" customHeight="1">
      <c r="A33" s="263">
        <v>20</v>
      </c>
      <c r="B33" s="331" t="s">
        <v>29</v>
      </c>
      <c r="C33" s="321">
        <v>4864799</v>
      </c>
      <c r="D33" s="334" t="s">
        <v>12</v>
      </c>
      <c r="E33" s="313" t="s">
        <v>337</v>
      </c>
      <c r="F33" s="321">
        <v>100</v>
      </c>
      <c r="G33" s="327">
        <v>148963</v>
      </c>
      <c r="H33" s="328">
        <v>147350</v>
      </c>
      <c r="I33" s="328">
        <f t="shared" si="0"/>
        <v>1613</v>
      </c>
      <c r="J33" s="328">
        <f t="shared" si="1"/>
        <v>161300</v>
      </c>
      <c r="K33" s="329">
        <f t="shared" si="2"/>
        <v>0.1613</v>
      </c>
      <c r="L33" s="327">
        <v>311012</v>
      </c>
      <c r="M33" s="328">
        <v>311012</v>
      </c>
      <c r="N33" s="328">
        <f t="shared" si="3"/>
        <v>0</v>
      </c>
      <c r="O33" s="328">
        <f t="shared" si="4"/>
        <v>0</v>
      </c>
      <c r="P33" s="329">
        <f t="shared" si="5"/>
        <v>0</v>
      </c>
      <c r="Q33" s="449"/>
    </row>
    <row r="34" spans="1:17" ht="12.75" customHeight="1">
      <c r="A34" s="263">
        <v>21</v>
      </c>
      <c r="B34" s="331" t="s">
        <v>30</v>
      </c>
      <c r="C34" s="321">
        <v>4864888</v>
      </c>
      <c r="D34" s="334" t="s">
        <v>12</v>
      </c>
      <c r="E34" s="313" t="s">
        <v>337</v>
      </c>
      <c r="F34" s="321">
        <v>1000</v>
      </c>
      <c r="G34" s="327">
        <v>995521</v>
      </c>
      <c r="H34" s="328">
        <v>995620</v>
      </c>
      <c r="I34" s="328">
        <f t="shared" si="0"/>
        <v>-99</v>
      </c>
      <c r="J34" s="328">
        <f t="shared" si="1"/>
        <v>-99000</v>
      </c>
      <c r="K34" s="329">
        <f t="shared" si="2"/>
        <v>-0.099</v>
      </c>
      <c r="L34" s="327">
        <v>984589</v>
      </c>
      <c r="M34" s="328">
        <v>984591</v>
      </c>
      <c r="N34" s="328">
        <f t="shared" si="3"/>
        <v>-2</v>
      </c>
      <c r="O34" s="328">
        <f t="shared" si="4"/>
        <v>-2000</v>
      </c>
      <c r="P34" s="329">
        <f t="shared" si="5"/>
        <v>-0.002</v>
      </c>
      <c r="Q34" s="449"/>
    </row>
    <row r="35" spans="1:17" ht="12.75" customHeight="1">
      <c r="A35" s="263">
        <v>22</v>
      </c>
      <c r="B35" s="331" t="s">
        <v>363</v>
      </c>
      <c r="C35" s="321">
        <v>4864873</v>
      </c>
      <c r="D35" s="334" t="s">
        <v>12</v>
      </c>
      <c r="E35" s="313" t="s">
        <v>337</v>
      </c>
      <c r="F35" s="321">
        <v>1000</v>
      </c>
      <c r="G35" s="327">
        <v>3</v>
      </c>
      <c r="H35" s="328">
        <v>9</v>
      </c>
      <c r="I35" s="328">
        <f>G35-H35</f>
        <v>-6</v>
      </c>
      <c r="J35" s="328">
        <f>$F35*I35</f>
        <v>-6000</v>
      </c>
      <c r="K35" s="329">
        <f>J35/1000000</f>
        <v>-0.006</v>
      </c>
      <c r="L35" s="327">
        <v>999072</v>
      </c>
      <c r="M35" s="328">
        <v>999066</v>
      </c>
      <c r="N35" s="328">
        <f>L35-M35</f>
        <v>6</v>
      </c>
      <c r="O35" s="328">
        <f>$F35*N35</f>
        <v>6000</v>
      </c>
      <c r="P35" s="329">
        <f>O35/1000000</f>
        <v>0.006</v>
      </c>
      <c r="Q35" s="460"/>
    </row>
    <row r="36" spans="1:16" ht="12.75" customHeight="1">
      <c r="A36" s="263">
        <v>23</v>
      </c>
      <c r="B36" s="331" t="s">
        <v>403</v>
      </c>
      <c r="C36" s="321">
        <v>5295124</v>
      </c>
      <c r="D36" s="334" t="s">
        <v>12</v>
      </c>
      <c r="E36" s="313" t="s">
        <v>337</v>
      </c>
      <c r="F36" s="321">
        <v>100</v>
      </c>
      <c r="G36" s="327">
        <v>49512</v>
      </c>
      <c r="H36" s="328">
        <v>50465</v>
      </c>
      <c r="I36" s="328">
        <f t="shared" si="0"/>
        <v>-953</v>
      </c>
      <c r="J36" s="328">
        <f t="shared" si="1"/>
        <v>-95300</v>
      </c>
      <c r="K36" s="329">
        <f t="shared" si="2"/>
        <v>-0.0953</v>
      </c>
      <c r="L36" s="327">
        <v>121239</v>
      </c>
      <c r="M36" s="328">
        <v>121239</v>
      </c>
      <c r="N36" s="328">
        <f t="shared" si="3"/>
        <v>0</v>
      </c>
      <c r="O36" s="328">
        <f t="shared" si="4"/>
        <v>0</v>
      </c>
      <c r="P36" s="329">
        <f t="shared" si="5"/>
        <v>0</v>
      </c>
    </row>
    <row r="37" spans="1:17" ht="12.75" customHeight="1">
      <c r="A37" s="263"/>
      <c r="B37" s="333" t="s">
        <v>31</v>
      </c>
      <c r="C37" s="321"/>
      <c r="D37" s="334"/>
      <c r="E37" s="313"/>
      <c r="F37" s="321"/>
      <c r="G37" s="327"/>
      <c r="H37" s="328"/>
      <c r="I37" s="328"/>
      <c r="J37" s="328"/>
      <c r="K37" s="329"/>
      <c r="L37" s="327"/>
      <c r="M37" s="328"/>
      <c r="N37" s="328"/>
      <c r="O37" s="328"/>
      <c r="P37" s="329"/>
      <c r="Q37" s="449"/>
    </row>
    <row r="38" spans="1:17" ht="12.75" customHeight="1">
      <c r="A38" s="263">
        <v>24</v>
      </c>
      <c r="B38" s="331" t="s">
        <v>360</v>
      </c>
      <c r="C38" s="321">
        <v>5128477</v>
      </c>
      <c r="D38" s="334" t="s">
        <v>12</v>
      </c>
      <c r="E38" s="313" t="s">
        <v>337</v>
      </c>
      <c r="F38" s="321">
        <v>1000</v>
      </c>
      <c r="G38" s="327">
        <v>983272</v>
      </c>
      <c r="H38" s="328">
        <v>985027</v>
      </c>
      <c r="I38" s="328">
        <f>G38-H38</f>
        <v>-1755</v>
      </c>
      <c r="J38" s="328">
        <f>$F38*I38</f>
        <v>-1755000</v>
      </c>
      <c r="K38" s="329">
        <f>J38/1000000</f>
        <v>-1.755</v>
      </c>
      <c r="L38" s="327">
        <v>999816</v>
      </c>
      <c r="M38" s="328">
        <v>999816</v>
      </c>
      <c r="N38" s="328">
        <f>L38-M38</f>
        <v>0</v>
      </c>
      <c r="O38" s="328">
        <f>$F38*N38</f>
        <v>0</v>
      </c>
      <c r="P38" s="329">
        <f>O38/1000000</f>
        <v>0</v>
      </c>
      <c r="Q38" s="460"/>
    </row>
    <row r="39" spans="1:17" ht="12.75" customHeight="1">
      <c r="A39" s="263">
        <v>25</v>
      </c>
      <c r="B39" s="331" t="s">
        <v>361</v>
      </c>
      <c r="C39" s="321">
        <v>4865058</v>
      </c>
      <c r="D39" s="334" t="s">
        <v>12</v>
      </c>
      <c r="E39" s="313" t="s">
        <v>337</v>
      </c>
      <c r="F39" s="321">
        <v>1000</v>
      </c>
      <c r="G39" s="327">
        <v>565389</v>
      </c>
      <c r="H39" s="328">
        <v>571330</v>
      </c>
      <c r="I39" s="328">
        <f>G39-H39</f>
        <v>-5941</v>
      </c>
      <c r="J39" s="328">
        <f>$F39*I39</f>
        <v>-5941000</v>
      </c>
      <c r="K39" s="329">
        <f>J39/1000000</f>
        <v>-5.941</v>
      </c>
      <c r="L39" s="327">
        <v>829222</v>
      </c>
      <c r="M39" s="328">
        <v>829222</v>
      </c>
      <c r="N39" s="328">
        <f>L39-M39</f>
        <v>0</v>
      </c>
      <c r="O39" s="328">
        <f>$F39*N39</f>
        <v>0</v>
      </c>
      <c r="P39" s="329">
        <f>O39/1000000</f>
        <v>0</v>
      </c>
      <c r="Q39" s="460"/>
    </row>
    <row r="40" spans="1:17" ht="12.75" customHeight="1">
      <c r="A40" s="263">
        <v>26</v>
      </c>
      <c r="B40" s="331" t="s">
        <v>32</v>
      </c>
      <c r="C40" s="321">
        <v>4864791</v>
      </c>
      <c r="D40" s="334" t="s">
        <v>12</v>
      </c>
      <c r="E40" s="313" t="s">
        <v>337</v>
      </c>
      <c r="F40" s="321">
        <v>266.67</v>
      </c>
      <c r="G40" s="327">
        <v>998551</v>
      </c>
      <c r="H40" s="264">
        <v>999142</v>
      </c>
      <c r="I40" s="264">
        <f>G40-H40</f>
        <v>-591</v>
      </c>
      <c r="J40" s="264">
        <f>$F40*I40</f>
        <v>-157601.97</v>
      </c>
      <c r="K40" s="773">
        <f>J40/1000000</f>
        <v>-0.15760197</v>
      </c>
      <c r="L40" s="327">
        <v>999999</v>
      </c>
      <c r="M40" s="264">
        <v>999999</v>
      </c>
      <c r="N40" s="264">
        <f>L40-M40</f>
        <v>0</v>
      </c>
      <c r="O40" s="264">
        <f>$F40*N40</f>
        <v>0</v>
      </c>
      <c r="P40" s="773">
        <f>O40/1000000</f>
        <v>0</v>
      </c>
      <c r="Q40" s="479"/>
    </row>
    <row r="41" spans="1:17" ht="12.75" customHeight="1">
      <c r="A41" s="263">
        <v>27</v>
      </c>
      <c r="B41" s="331" t="s">
        <v>33</v>
      </c>
      <c r="C41" s="321">
        <v>4864867</v>
      </c>
      <c r="D41" s="334" t="s">
        <v>12</v>
      </c>
      <c r="E41" s="313" t="s">
        <v>337</v>
      </c>
      <c r="F41" s="321">
        <v>500</v>
      </c>
      <c r="G41" s="327">
        <v>508</v>
      </c>
      <c r="H41" s="328">
        <v>251</v>
      </c>
      <c r="I41" s="328">
        <f>G41-H41</f>
        <v>257</v>
      </c>
      <c r="J41" s="328">
        <f>$F41*I41</f>
        <v>128500</v>
      </c>
      <c r="K41" s="329">
        <f>J41/1000000</f>
        <v>0.1285</v>
      </c>
      <c r="L41" s="327">
        <v>0</v>
      </c>
      <c r="M41" s="328">
        <v>0</v>
      </c>
      <c r="N41" s="328">
        <f>L41-M41</f>
        <v>0</v>
      </c>
      <c r="O41" s="328">
        <f>$F41*N41</f>
        <v>0</v>
      </c>
      <c r="P41" s="329">
        <f>O41/1000000</f>
        <v>0</v>
      </c>
      <c r="Q41" s="449"/>
    </row>
    <row r="42" spans="1:17" ht="12.75" customHeight="1">
      <c r="A42" s="263"/>
      <c r="B42" s="332" t="s">
        <v>34</v>
      </c>
      <c r="C42" s="321"/>
      <c r="D42" s="335"/>
      <c r="E42" s="313"/>
      <c r="F42" s="321"/>
      <c r="G42" s="327"/>
      <c r="H42" s="328"/>
      <c r="I42" s="328"/>
      <c r="J42" s="328"/>
      <c r="K42" s="329"/>
      <c r="L42" s="327"/>
      <c r="M42" s="328"/>
      <c r="N42" s="328"/>
      <c r="O42" s="328"/>
      <c r="P42" s="329"/>
      <c r="Q42" s="449"/>
    </row>
    <row r="43" spans="1:17" ht="12.75" customHeight="1">
      <c r="A43" s="263">
        <v>28</v>
      </c>
      <c r="B43" s="331" t="s">
        <v>35</v>
      </c>
      <c r="C43" s="321">
        <v>4865041</v>
      </c>
      <c r="D43" s="334" t="s">
        <v>12</v>
      </c>
      <c r="E43" s="313" t="s">
        <v>337</v>
      </c>
      <c r="F43" s="321">
        <v>-1000</v>
      </c>
      <c r="G43" s="327">
        <v>18056</v>
      </c>
      <c r="H43" s="328">
        <v>14428</v>
      </c>
      <c r="I43" s="328">
        <f aca="true" t="shared" si="6" ref="I43:I48">G43-H43</f>
        <v>3628</v>
      </c>
      <c r="J43" s="328">
        <f aca="true" t="shared" si="7" ref="J43:J48">$F43*I43</f>
        <v>-3628000</v>
      </c>
      <c r="K43" s="329">
        <f aca="true" t="shared" si="8" ref="K43:K48">J43/1000000</f>
        <v>-3.628</v>
      </c>
      <c r="L43" s="327">
        <v>996962</v>
      </c>
      <c r="M43" s="328">
        <v>996962</v>
      </c>
      <c r="N43" s="328">
        <f>L43-M43</f>
        <v>0</v>
      </c>
      <c r="O43" s="328">
        <f>$F43*N43</f>
        <v>0</v>
      </c>
      <c r="P43" s="329">
        <f>O43/1000000</f>
        <v>0</v>
      </c>
      <c r="Q43" s="449"/>
    </row>
    <row r="44" spans="1:17" ht="12.75" customHeight="1">
      <c r="A44" s="263">
        <v>29</v>
      </c>
      <c r="B44" s="331" t="s">
        <v>16</v>
      </c>
      <c r="C44" s="321">
        <v>5295182</v>
      </c>
      <c r="D44" s="334" t="s">
        <v>12</v>
      </c>
      <c r="E44" s="313" t="s">
        <v>337</v>
      </c>
      <c r="F44" s="321">
        <v>-500</v>
      </c>
      <c r="G44" s="327">
        <v>84763</v>
      </c>
      <c r="H44" s="328">
        <v>84232</v>
      </c>
      <c r="I44" s="328">
        <f t="shared" si="6"/>
        <v>531</v>
      </c>
      <c r="J44" s="328">
        <f t="shared" si="7"/>
        <v>-265500</v>
      </c>
      <c r="K44" s="329">
        <f t="shared" si="8"/>
        <v>-0.2655</v>
      </c>
      <c r="L44" s="327">
        <v>14971</v>
      </c>
      <c r="M44" s="328">
        <v>14971</v>
      </c>
      <c r="N44" s="328">
        <f>L44-M44</f>
        <v>0</v>
      </c>
      <c r="O44" s="328">
        <f>$F44*N44</f>
        <v>0</v>
      </c>
      <c r="P44" s="329">
        <f>O44/1000000</f>
        <v>0</v>
      </c>
      <c r="Q44" s="446"/>
    </row>
    <row r="45" spans="1:17" ht="12.75" customHeight="1">
      <c r="A45" s="264"/>
      <c r="B45" s="331"/>
      <c r="C45" s="321"/>
      <c r="D45" s="334"/>
      <c r="E45" s="313"/>
      <c r="F45" s="321">
        <v>-500</v>
      </c>
      <c r="G45" s="327">
        <v>69766</v>
      </c>
      <c r="H45" s="328">
        <v>66755</v>
      </c>
      <c r="I45" s="328">
        <f t="shared" si="6"/>
        <v>3011</v>
      </c>
      <c r="J45" s="328">
        <f t="shared" si="7"/>
        <v>-1505500</v>
      </c>
      <c r="K45" s="329">
        <f t="shared" si="8"/>
        <v>-1.5055</v>
      </c>
      <c r="L45" s="327"/>
      <c r="M45" s="328"/>
      <c r="N45" s="328"/>
      <c r="O45" s="328"/>
      <c r="P45" s="329"/>
      <c r="Q45" s="446"/>
    </row>
    <row r="46" spans="1:17" ht="12.75" customHeight="1">
      <c r="A46" s="264"/>
      <c r="B46" s="331"/>
      <c r="C46" s="321"/>
      <c r="D46" s="334"/>
      <c r="E46" s="313"/>
      <c r="F46" s="321">
        <v>-500</v>
      </c>
      <c r="G46" s="327">
        <v>64688</v>
      </c>
      <c r="H46" s="328">
        <v>62940</v>
      </c>
      <c r="I46" s="328">
        <f t="shared" si="6"/>
        <v>1748</v>
      </c>
      <c r="J46" s="328">
        <f t="shared" si="7"/>
        <v>-874000</v>
      </c>
      <c r="K46" s="329">
        <f t="shared" si="8"/>
        <v>-0.874</v>
      </c>
      <c r="L46" s="327"/>
      <c r="M46" s="328"/>
      <c r="N46" s="328"/>
      <c r="O46" s="328"/>
      <c r="P46" s="329"/>
      <c r="Q46" s="446"/>
    </row>
    <row r="47" spans="1:17" ht="12.75" customHeight="1">
      <c r="A47" s="264"/>
      <c r="B47" s="331"/>
      <c r="C47" s="321"/>
      <c r="D47" s="334"/>
      <c r="E47" s="313"/>
      <c r="F47" s="321">
        <v>-500</v>
      </c>
      <c r="G47" s="327">
        <v>61656</v>
      </c>
      <c r="H47" s="328">
        <v>58204</v>
      </c>
      <c r="I47" s="328">
        <f t="shared" si="6"/>
        <v>3452</v>
      </c>
      <c r="J47" s="328">
        <f t="shared" si="7"/>
        <v>-1726000</v>
      </c>
      <c r="K47" s="329">
        <f t="shared" si="8"/>
        <v>-1.726</v>
      </c>
      <c r="L47" s="327"/>
      <c r="M47" s="328"/>
      <c r="N47" s="328"/>
      <c r="O47" s="328"/>
      <c r="P47" s="329"/>
      <c r="Q47" s="446"/>
    </row>
    <row r="48" spans="1:17" ht="12.75" customHeight="1">
      <c r="A48" s="264">
        <v>30</v>
      </c>
      <c r="B48" s="331" t="s">
        <v>17</v>
      </c>
      <c r="C48" s="321">
        <v>5295168</v>
      </c>
      <c r="D48" s="334" t="s">
        <v>12</v>
      </c>
      <c r="E48" s="313" t="s">
        <v>337</v>
      </c>
      <c r="F48" s="321">
        <v>-1000</v>
      </c>
      <c r="G48" s="327">
        <v>18889</v>
      </c>
      <c r="H48" s="328">
        <v>18889</v>
      </c>
      <c r="I48" s="328">
        <f t="shared" si="6"/>
        <v>0</v>
      </c>
      <c r="J48" s="328">
        <f t="shared" si="7"/>
        <v>0</v>
      </c>
      <c r="K48" s="329">
        <f t="shared" si="8"/>
        <v>0</v>
      </c>
      <c r="L48" s="327">
        <v>497</v>
      </c>
      <c r="M48" s="328">
        <v>497</v>
      </c>
      <c r="N48" s="328">
        <f>L48-M48</f>
        <v>0</v>
      </c>
      <c r="O48" s="328">
        <f>$F48*N48</f>
        <v>0</v>
      </c>
      <c r="P48" s="329">
        <f>O48/1000000</f>
        <v>0</v>
      </c>
      <c r="Q48" s="446"/>
    </row>
    <row r="49" spans="2:17" ht="12.75" customHeight="1">
      <c r="B49" s="332" t="s">
        <v>36</v>
      </c>
      <c r="C49" s="321"/>
      <c r="D49" s="335"/>
      <c r="E49" s="313"/>
      <c r="F49" s="321"/>
      <c r="G49" s="327"/>
      <c r="H49" s="328"/>
      <c r="I49" s="328"/>
      <c r="J49" s="328"/>
      <c r="K49" s="329"/>
      <c r="L49" s="327"/>
      <c r="M49" s="328"/>
      <c r="N49" s="328"/>
      <c r="O49" s="328"/>
      <c r="P49" s="329"/>
      <c r="Q49" s="449"/>
    </row>
    <row r="50" spans="1:17" ht="12.75" customHeight="1">
      <c r="A50" s="263">
        <v>31</v>
      </c>
      <c r="B50" s="331" t="s">
        <v>37</v>
      </c>
      <c r="C50" s="321">
        <v>4864911</v>
      </c>
      <c r="D50" s="334" t="s">
        <v>12</v>
      </c>
      <c r="E50" s="313" t="s">
        <v>337</v>
      </c>
      <c r="F50" s="321">
        <v>-1000</v>
      </c>
      <c r="G50" s="327">
        <v>10399</v>
      </c>
      <c r="H50" s="328">
        <v>9401</v>
      </c>
      <c r="I50" s="328">
        <f>G50-H50</f>
        <v>998</v>
      </c>
      <c r="J50" s="328">
        <f>$F50*I50</f>
        <v>-998000</v>
      </c>
      <c r="K50" s="329">
        <f>J50/1000000</f>
        <v>-0.998</v>
      </c>
      <c r="L50" s="327">
        <v>999970</v>
      </c>
      <c r="M50" s="328">
        <v>999970</v>
      </c>
      <c r="N50" s="328">
        <f>L50-M50</f>
        <v>0</v>
      </c>
      <c r="O50" s="328">
        <f>$F50*N50</f>
        <v>0</v>
      </c>
      <c r="P50" s="329">
        <f>O50/1000000</f>
        <v>0</v>
      </c>
      <c r="Q50" s="449"/>
    </row>
    <row r="51" spans="1:17" ht="12.75" customHeight="1">
      <c r="A51" s="263"/>
      <c r="B51" s="332" t="s">
        <v>371</v>
      </c>
      <c r="C51" s="321"/>
      <c r="D51" s="334"/>
      <c r="E51" s="313"/>
      <c r="F51" s="321"/>
      <c r="G51" s="327"/>
      <c r="H51" s="328"/>
      <c r="I51" s="328"/>
      <c r="J51" s="328"/>
      <c r="K51" s="329"/>
      <c r="L51" s="327"/>
      <c r="M51" s="328"/>
      <c r="N51" s="328"/>
      <c r="O51" s="328"/>
      <c r="P51" s="329"/>
      <c r="Q51" s="449"/>
    </row>
    <row r="52" spans="1:17" ht="12.75" customHeight="1">
      <c r="A52" s="263">
        <v>32</v>
      </c>
      <c r="B52" s="331" t="s">
        <v>420</v>
      </c>
      <c r="C52" s="321">
        <v>4864973</v>
      </c>
      <c r="D52" s="334" t="s">
        <v>12</v>
      </c>
      <c r="E52" s="313" t="s">
        <v>337</v>
      </c>
      <c r="F52" s="321">
        <v>-2000</v>
      </c>
      <c r="G52" s="327">
        <v>40426</v>
      </c>
      <c r="H52" s="328">
        <v>37291</v>
      </c>
      <c r="I52" s="328">
        <f>G52-H52</f>
        <v>3135</v>
      </c>
      <c r="J52" s="328">
        <f>$F52*I52</f>
        <v>-6270000</v>
      </c>
      <c r="K52" s="329">
        <f>J52/1000000</f>
        <v>-6.27</v>
      </c>
      <c r="L52" s="327">
        <v>96</v>
      </c>
      <c r="M52" s="328">
        <v>96</v>
      </c>
      <c r="N52" s="328">
        <f>L52-M52</f>
        <v>0</v>
      </c>
      <c r="O52" s="328">
        <f>$F52*N52</f>
        <v>0</v>
      </c>
      <c r="P52" s="329">
        <f>O52/1000000</f>
        <v>0</v>
      </c>
      <c r="Q52" s="449"/>
    </row>
    <row r="53" spans="1:17" ht="12.75" customHeight="1">
      <c r="A53" s="263">
        <v>33</v>
      </c>
      <c r="B53" s="331" t="s">
        <v>378</v>
      </c>
      <c r="C53" s="321">
        <v>4864992</v>
      </c>
      <c r="D53" s="334" t="s">
        <v>12</v>
      </c>
      <c r="E53" s="313" t="s">
        <v>337</v>
      </c>
      <c r="F53" s="321">
        <v>-1000</v>
      </c>
      <c r="G53" s="327">
        <v>56275</v>
      </c>
      <c r="H53" s="328">
        <v>53805</v>
      </c>
      <c r="I53" s="328">
        <f>G53-H53</f>
        <v>2470</v>
      </c>
      <c r="J53" s="328">
        <f>$F53*I53</f>
        <v>-2470000</v>
      </c>
      <c r="K53" s="329">
        <f>J53/1000000</f>
        <v>-2.47</v>
      </c>
      <c r="L53" s="327">
        <v>998776</v>
      </c>
      <c r="M53" s="328">
        <v>998776</v>
      </c>
      <c r="N53" s="328">
        <f>L53-M53</f>
        <v>0</v>
      </c>
      <c r="O53" s="328">
        <f>$F53*N53</f>
        <v>0</v>
      </c>
      <c r="P53" s="329">
        <f>O53/1000000</f>
        <v>0</v>
      </c>
      <c r="Q53" s="752"/>
    </row>
    <row r="54" spans="1:17" ht="12.75" customHeight="1">
      <c r="A54" s="263">
        <v>34</v>
      </c>
      <c r="B54" s="331" t="s">
        <v>372</v>
      </c>
      <c r="C54" s="321">
        <v>4864981</v>
      </c>
      <c r="D54" s="334" t="s">
        <v>12</v>
      </c>
      <c r="E54" s="313" t="s">
        <v>337</v>
      </c>
      <c r="F54" s="321">
        <v>-1000</v>
      </c>
      <c r="G54" s="327">
        <v>107498</v>
      </c>
      <c r="H54" s="328">
        <v>102775</v>
      </c>
      <c r="I54" s="328">
        <f>G54-H54</f>
        <v>4723</v>
      </c>
      <c r="J54" s="328">
        <f>$F54*I54</f>
        <v>-4723000</v>
      </c>
      <c r="K54" s="329">
        <f>J54/1000000</f>
        <v>-4.723</v>
      </c>
      <c r="L54" s="327">
        <v>2426</v>
      </c>
      <c r="M54" s="328">
        <v>2426</v>
      </c>
      <c r="N54" s="328">
        <f>L54-M54</f>
        <v>0</v>
      </c>
      <c r="O54" s="328">
        <f>$F54*N54</f>
        <v>0</v>
      </c>
      <c r="P54" s="329">
        <f>O54/1000000</f>
        <v>0</v>
      </c>
      <c r="Q54" s="752"/>
    </row>
    <row r="55" spans="1:17" ht="12.75" customHeight="1">
      <c r="A55" s="263"/>
      <c r="B55" s="333" t="s">
        <v>392</v>
      </c>
      <c r="C55" s="321"/>
      <c r="D55" s="334"/>
      <c r="E55" s="313"/>
      <c r="F55" s="321"/>
      <c r="G55" s="327"/>
      <c r="H55" s="328"/>
      <c r="I55" s="328"/>
      <c r="J55" s="328"/>
      <c r="K55" s="329"/>
      <c r="L55" s="327"/>
      <c r="M55" s="328"/>
      <c r="N55" s="328"/>
      <c r="O55" s="328"/>
      <c r="P55" s="329"/>
      <c r="Q55" s="450"/>
    </row>
    <row r="56" spans="1:17" ht="12.75" customHeight="1">
      <c r="A56" s="263">
        <v>35</v>
      </c>
      <c r="B56" s="331" t="s">
        <v>15</v>
      </c>
      <c r="C56" s="321">
        <v>5128463</v>
      </c>
      <c r="D56" s="334" t="s">
        <v>12</v>
      </c>
      <c r="E56" s="313" t="s">
        <v>337</v>
      </c>
      <c r="F56" s="321">
        <v>-1000</v>
      </c>
      <c r="G56" s="327">
        <v>31762</v>
      </c>
      <c r="H56" s="328">
        <v>28920</v>
      </c>
      <c r="I56" s="328">
        <f>G56-H56</f>
        <v>2842</v>
      </c>
      <c r="J56" s="328">
        <f>$F56*I56</f>
        <v>-2842000</v>
      </c>
      <c r="K56" s="329">
        <f>J56/1000000</f>
        <v>-2.842</v>
      </c>
      <c r="L56" s="327">
        <v>999268</v>
      </c>
      <c r="M56" s="328">
        <v>999268</v>
      </c>
      <c r="N56" s="328">
        <f>L56-M56</f>
        <v>0</v>
      </c>
      <c r="O56" s="328">
        <f>$F56*N56</f>
        <v>0</v>
      </c>
      <c r="P56" s="329">
        <f>O56/1000000</f>
        <v>0</v>
      </c>
      <c r="Q56" s="450"/>
    </row>
    <row r="57" spans="1:17" ht="12.75" customHeight="1">
      <c r="A57" s="263">
        <v>36</v>
      </c>
      <c r="B57" s="331" t="s">
        <v>16</v>
      </c>
      <c r="C57" s="321">
        <v>5128468</v>
      </c>
      <c r="D57" s="334" t="s">
        <v>12</v>
      </c>
      <c r="E57" s="313" t="s">
        <v>337</v>
      </c>
      <c r="F57" s="321">
        <v>-1000</v>
      </c>
      <c r="G57" s="327">
        <v>22623</v>
      </c>
      <c r="H57" s="328">
        <v>19509</v>
      </c>
      <c r="I57" s="328">
        <f>G57-H57</f>
        <v>3114</v>
      </c>
      <c r="J57" s="328">
        <f>$F57*I57</f>
        <v>-3114000</v>
      </c>
      <c r="K57" s="329">
        <f>J57/1000000</f>
        <v>-3.114</v>
      </c>
      <c r="L57" s="327">
        <v>916</v>
      </c>
      <c r="M57" s="328">
        <v>916</v>
      </c>
      <c r="N57" s="328">
        <f>L57-M57</f>
        <v>0</v>
      </c>
      <c r="O57" s="328">
        <f>$F57*N57</f>
        <v>0</v>
      </c>
      <c r="P57" s="329">
        <f>O57/1000000</f>
        <v>0</v>
      </c>
      <c r="Q57" s="456"/>
    </row>
    <row r="58" spans="1:17" ht="12.75" customHeight="1">
      <c r="A58" s="263"/>
      <c r="B58" s="333" t="s">
        <v>396</v>
      </c>
      <c r="C58" s="321"/>
      <c r="D58" s="334"/>
      <c r="E58" s="313"/>
      <c r="F58" s="321"/>
      <c r="G58" s="327"/>
      <c r="H58" s="328"/>
      <c r="I58" s="328"/>
      <c r="J58" s="328"/>
      <c r="K58" s="329"/>
      <c r="L58" s="327"/>
      <c r="M58" s="328"/>
      <c r="N58" s="328"/>
      <c r="O58" s="328"/>
      <c r="P58" s="329"/>
      <c r="Q58" s="456"/>
    </row>
    <row r="59" spans="1:17" ht="12.75" customHeight="1">
      <c r="A59" s="263">
        <v>37</v>
      </c>
      <c r="B59" s="331" t="s">
        <v>15</v>
      </c>
      <c r="C59" s="321">
        <v>4864903</v>
      </c>
      <c r="D59" s="334" t="s">
        <v>12</v>
      </c>
      <c r="E59" s="313" t="s">
        <v>337</v>
      </c>
      <c r="F59" s="321">
        <v>-1000</v>
      </c>
      <c r="G59" s="327">
        <v>999415</v>
      </c>
      <c r="H59" s="328">
        <v>999329</v>
      </c>
      <c r="I59" s="328">
        <f>G59-H59</f>
        <v>86</v>
      </c>
      <c r="J59" s="328">
        <f>$F59*I59</f>
        <v>-86000</v>
      </c>
      <c r="K59" s="329">
        <f>J59/1000000</f>
        <v>-0.086</v>
      </c>
      <c r="L59" s="327">
        <v>998710</v>
      </c>
      <c r="M59" s="328">
        <v>998710</v>
      </c>
      <c r="N59" s="328">
        <f>L59-M59</f>
        <v>0</v>
      </c>
      <c r="O59" s="328">
        <f>$F59*N59</f>
        <v>0</v>
      </c>
      <c r="P59" s="329">
        <f>O59/1000000</f>
        <v>0</v>
      </c>
      <c r="Q59" s="446"/>
    </row>
    <row r="60" spans="1:17" ht="12.75" customHeight="1">
      <c r="A60" s="263">
        <v>38</v>
      </c>
      <c r="B60" s="331" t="s">
        <v>16</v>
      </c>
      <c r="C60" s="321">
        <v>4864946</v>
      </c>
      <c r="D60" s="334" t="s">
        <v>12</v>
      </c>
      <c r="E60" s="313" t="s">
        <v>337</v>
      </c>
      <c r="F60" s="321">
        <v>-1000</v>
      </c>
      <c r="G60" s="327">
        <v>27243</v>
      </c>
      <c r="H60" s="328">
        <v>25243</v>
      </c>
      <c r="I60" s="328">
        <f>G60-H60</f>
        <v>2000</v>
      </c>
      <c r="J60" s="328">
        <f>$F60*I60</f>
        <v>-2000000</v>
      </c>
      <c r="K60" s="808">
        <f>J60/1000000</f>
        <v>-2</v>
      </c>
      <c r="L60" s="327">
        <v>1576</v>
      </c>
      <c r="M60" s="328">
        <v>1576</v>
      </c>
      <c r="N60" s="328">
        <f>L60-M60</f>
        <v>0</v>
      </c>
      <c r="O60" s="328">
        <f>$F60*N60</f>
        <v>0</v>
      </c>
      <c r="P60" s="329">
        <f>O60/1000000</f>
        <v>0</v>
      </c>
      <c r="Q60" s="446"/>
    </row>
    <row r="61" spans="1:17" ht="12.75" customHeight="1">
      <c r="A61" s="263"/>
      <c r="B61" s="333" t="s">
        <v>370</v>
      </c>
      <c r="C61" s="321"/>
      <c r="D61" s="334"/>
      <c r="E61" s="313"/>
      <c r="F61" s="321"/>
      <c r="G61" s="327"/>
      <c r="H61" s="328"/>
      <c r="I61" s="328"/>
      <c r="J61" s="328"/>
      <c r="K61" s="329"/>
      <c r="L61" s="327"/>
      <c r="M61" s="328"/>
      <c r="N61" s="328"/>
      <c r="O61" s="328"/>
      <c r="P61" s="329"/>
      <c r="Q61" s="449"/>
    </row>
    <row r="62" spans="1:17" ht="12.75" customHeight="1">
      <c r="A62" s="263"/>
      <c r="B62" s="333" t="s">
        <v>42</v>
      </c>
      <c r="C62" s="321"/>
      <c r="D62" s="334"/>
      <c r="E62" s="313"/>
      <c r="F62" s="321"/>
      <c r="G62" s="327"/>
      <c r="H62" s="328"/>
      <c r="I62" s="328"/>
      <c r="J62" s="328"/>
      <c r="K62" s="329"/>
      <c r="L62" s="327"/>
      <c r="M62" s="328"/>
      <c r="N62" s="328"/>
      <c r="O62" s="328"/>
      <c r="P62" s="329"/>
      <c r="Q62" s="449"/>
    </row>
    <row r="63" spans="1:17" ht="12.75" customHeight="1">
      <c r="A63" s="264">
        <v>39</v>
      </c>
      <c r="B63" s="331" t="s">
        <v>43</v>
      </c>
      <c r="C63" s="321">
        <v>4864843</v>
      </c>
      <c r="D63" s="334" t="s">
        <v>12</v>
      </c>
      <c r="E63" s="313" t="s">
        <v>337</v>
      </c>
      <c r="F63" s="321">
        <v>1000</v>
      </c>
      <c r="G63" s="327">
        <v>1147</v>
      </c>
      <c r="H63" s="328">
        <v>1357</v>
      </c>
      <c r="I63" s="328">
        <f>G63-H63</f>
        <v>-210</v>
      </c>
      <c r="J63" s="328">
        <f>$F63*I63</f>
        <v>-210000</v>
      </c>
      <c r="K63" s="329">
        <f>J63/1000000</f>
        <v>-0.21</v>
      </c>
      <c r="L63" s="327">
        <v>28615</v>
      </c>
      <c r="M63" s="328">
        <v>28619</v>
      </c>
      <c r="N63" s="328">
        <f>L63-M63</f>
        <v>-4</v>
      </c>
      <c r="O63" s="328">
        <f>$F63*N63</f>
        <v>-4000</v>
      </c>
      <c r="P63" s="329">
        <f>O63/1000000</f>
        <v>-0.004</v>
      </c>
      <c r="Q63" s="449"/>
    </row>
    <row r="64" spans="1:17" s="751" customFormat="1" ht="15" thickBot="1">
      <c r="A64" s="698">
        <v>40</v>
      </c>
      <c r="B64" s="749" t="s">
        <v>44</v>
      </c>
      <c r="C64" s="750">
        <v>5295123</v>
      </c>
      <c r="D64" s="755" t="s">
        <v>12</v>
      </c>
      <c r="E64" s="751" t="s">
        <v>337</v>
      </c>
      <c r="F64" s="750">
        <v>100</v>
      </c>
      <c r="G64" s="698">
        <v>53983</v>
      </c>
      <c r="H64" s="750">
        <v>53983</v>
      </c>
      <c r="I64" s="750">
        <f>G64-H64</f>
        <v>0</v>
      </c>
      <c r="J64" s="750">
        <f>$F64*I64</f>
        <v>0</v>
      </c>
      <c r="K64" s="750">
        <f>J64/1000000</f>
        <v>0</v>
      </c>
      <c r="L64" s="698">
        <v>26360</v>
      </c>
      <c r="M64" s="750">
        <v>26360</v>
      </c>
      <c r="N64" s="750">
        <f>L64-M64</f>
        <v>0</v>
      </c>
      <c r="O64" s="750">
        <f>$F64*N64</f>
        <v>0</v>
      </c>
      <c r="P64" s="750">
        <f>O64/1000000</f>
        <v>0</v>
      </c>
      <c r="Q64" s="756"/>
    </row>
    <row r="65" spans="1:17" ht="21.75" customHeight="1" thickBot="1" thickTop="1">
      <c r="A65" s="264"/>
      <c r="B65" s="469" t="s">
        <v>303</v>
      </c>
      <c r="C65" s="38"/>
      <c r="D65" s="335"/>
      <c r="E65" s="313"/>
      <c r="F65" s="3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531" t="str">
        <f>Q1</f>
        <v>FEBUARY-2019</v>
      </c>
    </row>
    <row r="66" spans="1:17" ht="15.75" customHeight="1" thickTop="1">
      <c r="A66" s="262"/>
      <c r="B66" s="330" t="s">
        <v>45</v>
      </c>
      <c r="C66" s="311"/>
      <c r="D66" s="336"/>
      <c r="E66" s="336"/>
      <c r="F66" s="311"/>
      <c r="G66" s="532"/>
      <c r="H66" s="533"/>
      <c r="I66" s="533"/>
      <c r="J66" s="533"/>
      <c r="K66" s="534"/>
      <c r="L66" s="532"/>
      <c r="M66" s="533"/>
      <c r="N66" s="533"/>
      <c r="O66" s="533"/>
      <c r="P66" s="534"/>
      <c r="Q66" s="535"/>
    </row>
    <row r="67" spans="1:17" ht="15.75" customHeight="1">
      <c r="A67" s="263">
        <v>41</v>
      </c>
      <c r="B67" s="486" t="s">
        <v>80</v>
      </c>
      <c r="C67" s="321">
        <v>4865169</v>
      </c>
      <c r="D67" s="335" t="s">
        <v>12</v>
      </c>
      <c r="E67" s="313" t="s">
        <v>337</v>
      </c>
      <c r="F67" s="321">
        <v>1000</v>
      </c>
      <c r="G67" s="327">
        <v>1201</v>
      </c>
      <c r="H67" s="328">
        <v>1238</v>
      </c>
      <c r="I67" s="328">
        <f>G67-H67</f>
        <v>-37</v>
      </c>
      <c r="J67" s="328">
        <f>$F67*I67</f>
        <v>-37000</v>
      </c>
      <c r="K67" s="329">
        <f>J67/1000000</f>
        <v>-0.037</v>
      </c>
      <c r="L67" s="327">
        <v>61277</v>
      </c>
      <c r="M67" s="328">
        <v>61277</v>
      </c>
      <c r="N67" s="328">
        <f>L67-M67</f>
        <v>0</v>
      </c>
      <c r="O67" s="328">
        <f>$F67*N67</f>
        <v>0</v>
      </c>
      <c r="P67" s="329">
        <f>O67/1000000</f>
        <v>0</v>
      </c>
      <c r="Q67" s="449"/>
    </row>
    <row r="68" spans="1:17" ht="15.75" customHeight="1">
      <c r="A68" s="263"/>
      <c r="B68" s="290" t="s">
        <v>50</v>
      </c>
      <c r="C68" s="322"/>
      <c r="D68" s="337"/>
      <c r="E68" s="337"/>
      <c r="F68" s="322"/>
      <c r="G68" s="327"/>
      <c r="H68" s="328"/>
      <c r="I68" s="328"/>
      <c r="J68" s="328"/>
      <c r="K68" s="329"/>
      <c r="L68" s="327"/>
      <c r="M68" s="328"/>
      <c r="N68" s="328"/>
      <c r="O68" s="328"/>
      <c r="P68" s="329"/>
      <c r="Q68" s="449"/>
    </row>
    <row r="69" spans="1:17" ht="15.75" customHeight="1">
      <c r="A69" s="263">
        <v>42</v>
      </c>
      <c r="B69" s="470" t="s">
        <v>51</v>
      </c>
      <c r="C69" s="322">
        <v>4902572</v>
      </c>
      <c r="D69" s="471" t="s">
        <v>12</v>
      </c>
      <c r="E69" s="313" t="s">
        <v>337</v>
      </c>
      <c r="F69" s="322">
        <v>100</v>
      </c>
      <c r="G69" s="327">
        <v>0</v>
      </c>
      <c r="H69" s="328">
        <v>0</v>
      </c>
      <c r="I69" s="328">
        <f>G69-H69</f>
        <v>0</v>
      </c>
      <c r="J69" s="328">
        <f>$F69*I69</f>
        <v>0</v>
      </c>
      <c r="K69" s="329">
        <f>J69/1000000</f>
        <v>0</v>
      </c>
      <c r="L69" s="327">
        <v>0</v>
      </c>
      <c r="M69" s="328">
        <v>0</v>
      </c>
      <c r="N69" s="328">
        <f>L69-M69</f>
        <v>0</v>
      </c>
      <c r="O69" s="328">
        <f>$F69*N69</f>
        <v>0</v>
      </c>
      <c r="P69" s="329">
        <f>O69/1000000</f>
        <v>0</v>
      </c>
      <c r="Q69" s="779"/>
    </row>
    <row r="70" spans="1:17" ht="15.75" customHeight="1">
      <c r="A70" s="263">
        <v>43</v>
      </c>
      <c r="B70" s="470" t="s">
        <v>52</v>
      </c>
      <c r="C70" s="322">
        <v>4902541</v>
      </c>
      <c r="D70" s="471" t="s">
        <v>12</v>
      </c>
      <c r="E70" s="313" t="s">
        <v>337</v>
      </c>
      <c r="F70" s="322">
        <v>100</v>
      </c>
      <c r="G70" s="327">
        <v>999353</v>
      </c>
      <c r="H70" s="328">
        <v>999575</v>
      </c>
      <c r="I70" s="328">
        <f>G70-H70</f>
        <v>-222</v>
      </c>
      <c r="J70" s="328">
        <f>$F70*I70</f>
        <v>-22200</v>
      </c>
      <c r="K70" s="329">
        <f>J70/1000000</f>
        <v>-0.0222</v>
      </c>
      <c r="L70" s="327">
        <v>999554</v>
      </c>
      <c r="M70" s="328">
        <v>999596</v>
      </c>
      <c r="N70" s="328">
        <f>L70-M70</f>
        <v>-42</v>
      </c>
      <c r="O70" s="328">
        <f>$F70*N70</f>
        <v>-4200</v>
      </c>
      <c r="P70" s="329">
        <f>O70/1000000</f>
        <v>-0.0042</v>
      </c>
      <c r="Q70" s="449"/>
    </row>
    <row r="71" spans="1:17" ht="15.75" customHeight="1">
      <c r="A71" s="263">
        <v>44</v>
      </c>
      <c r="B71" s="470" t="s">
        <v>53</v>
      </c>
      <c r="C71" s="322">
        <v>4902539</v>
      </c>
      <c r="D71" s="471" t="s">
        <v>12</v>
      </c>
      <c r="E71" s="313" t="s">
        <v>337</v>
      </c>
      <c r="F71" s="322">
        <v>100</v>
      </c>
      <c r="G71" s="327">
        <v>2453</v>
      </c>
      <c r="H71" s="328">
        <v>2195</v>
      </c>
      <c r="I71" s="328">
        <f>G71-H71</f>
        <v>258</v>
      </c>
      <c r="J71" s="328">
        <f>$F71*I71</f>
        <v>25800</v>
      </c>
      <c r="K71" s="329">
        <f>J71/1000000</f>
        <v>0.0258</v>
      </c>
      <c r="L71" s="327">
        <v>27011</v>
      </c>
      <c r="M71" s="328">
        <v>26975</v>
      </c>
      <c r="N71" s="328">
        <f>L71-M71</f>
        <v>36</v>
      </c>
      <c r="O71" s="328">
        <f>$F71*N71</f>
        <v>3600</v>
      </c>
      <c r="P71" s="329">
        <f>O71/1000000</f>
        <v>0.0036</v>
      </c>
      <c r="Q71" s="449"/>
    </row>
    <row r="72" spans="1:17" ht="15.75" customHeight="1">
      <c r="A72" s="263"/>
      <c r="B72" s="290" t="s">
        <v>54</v>
      </c>
      <c r="C72" s="322"/>
      <c r="D72" s="337"/>
      <c r="E72" s="337"/>
      <c r="F72" s="322"/>
      <c r="G72" s="327"/>
      <c r="H72" s="328"/>
      <c r="I72" s="328"/>
      <c r="J72" s="328"/>
      <c r="K72" s="329"/>
      <c r="L72" s="327"/>
      <c r="M72" s="328"/>
      <c r="N72" s="328"/>
      <c r="O72" s="328"/>
      <c r="P72" s="329"/>
      <c r="Q72" s="449"/>
    </row>
    <row r="73" spans="1:17" ht="15.75" customHeight="1">
      <c r="A73" s="263">
        <v>45</v>
      </c>
      <c r="B73" s="470" t="s">
        <v>55</v>
      </c>
      <c r="C73" s="322">
        <v>4902591</v>
      </c>
      <c r="D73" s="471" t="s">
        <v>12</v>
      </c>
      <c r="E73" s="313" t="s">
        <v>337</v>
      </c>
      <c r="F73" s="322">
        <v>1333</v>
      </c>
      <c r="G73" s="327">
        <v>488</v>
      </c>
      <c r="H73" s="328">
        <v>472</v>
      </c>
      <c r="I73" s="328">
        <f aca="true" t="shared" si="9" ref="I73:I79">G73-H73</f>
        <v>16</v>
      </c>
      <c r="J73" s="328">
        <f aca="true" t="shared" si="10" ref="J73:J79">$F73*I73</f>
        <v>21328</v>
      </c>
      <c r="K73" s="329">
        <f aca="true" t="shared" si="11" ref="K73:K79">J73/1000000</f>
        <v>0.021328</v>
      </c>
      <c r="L73" s="327">
        <v>371</v>
      </c>
      <c r="M73" s="328">
        <v>370</v>
      </c>
      <c r="N73" s="328">
        <f aca="true" t="shared" si="12" ref="N73:N79">L73-M73</f>
        <v>1</v>
      </c>
      <c r="O73" s="328">
        <f aca="true" t="shared" si="13" ref="O73:O79">$F73*N73</f>
        <v>1333</v>
      </c>
      <c r="P73" s="329">
        <f aca="true" t="shared" si="14" ref="P73:P79">O73/1000000</f>
        <v>0.001333</v>
      </c>
      <c r="Q73" s="449"/>
    </row>
    <row r="74" spans="1:17" ht="15.75" customHeight="1">
      <c r="A74" s="263">
        <v>46</v>
      </c>
      <c r="B74" s="470" t="s">
        <v>56</v>
      </c>
      <c r="C74" s="322">
        <v>4902565</v>
      </c>
      <c r="D74" s="471" t="s">
        <v>12</v>
      </c>
      <c r="E74" s="313" t="s">
        <v>337</v>
      </c>
      <c r="F74" s="322">
        <v>100</v>
      </c>
      <c r="G74" s="327">
        <v>2801</v>
      </c>
      <c r="H74" s="328">
        <v>2801</v>
      </c>
      <c r="I74" s="328">
        <f t="shared" si="9"/>
        <v>0</v>
      </c>
      <c r="J74" s="328">
        <f t="shared" si="10"/>
        <v>0</v>
      </c>
      <c r="K74" s="329">
        <f t="shared" si="11"/>
        <v>0</v>
      </c>
      <c r="L74" s="327">
        <v>1515</v>
      </c>
      <c r="M74" s="328">
        <v>1515</v>
      </c>
      <c r="N74" s="328">
        <f t="shared" si="12"/>
        <v>0</v>
      </c>
      <c r="O74" s="328">
        <f t="shared" si="13"/>
        <v>0</v>
      </c>
      <c r="P74" s="329">
        <f t="shared" si="14"/>
        <v>0</v>
      </c>
      <c r="Q74" s="449"/>
    </row>
    <row r="75" spans="1:17" ht="15.75" customHeight="1">
      <c r="A75" s="263">
        <v>47</v>
      </c>
      <c r="B75" s="470" t="s">
        <v>57</v>
      </c>
      <c r="C75" s="322">
        <v>4902523</v>
      </c>
      <c r="D75" s="471" t="s">
        <v>12</v>
      </c>
      <c r="E75" s="313" t="s">
        <v>337</v>
      </c>
      <c r="F75" s="322">
        <v>100</v>
      </c>
      <c r="G75" s="327">
        <v>999815</v>
      </c>
      <c r="H75" s="328">
        <v>999815</v>
      </c>
      <c r="I75" s="328">
        <f>G75-H75</f>
        <v>0</v>
      </c>
      <c r="J75" s="328">
        <f t="shared" si="10"/>
        <v>0</v>
      </c>
      <c r="K75" s="329">
        <f t="shared" si="11"/>
        <v>0</v>
      </c>
      <c r="L75" s="327">
        <v>999943</v>
      </c>
      <c r="M75" s="328">
        <v>999943</v>
      </c>
      <c r="N75" s="328">
        <f>L75-M75</f>
        <v>0</v>
      </c>
      <c r="O75" s="328">
        <f t="shared" si="13"/>
        <v>0</v>
      </c>
      <c r="P75" s="329">
        <f t="shared" si="14"/>
        <v>0</v>
      </c>
      <c r="Q75" s="449"/>
    </row>
    <row r="76" spans="1:17" ht="15.75" customHeight="1">
      <c r="A76" s="263">
        <v>48</v>
      </c>
      <c r="B76" s="470" t="s">
        <v>58</v>
      </c>
      <c r="C76" s="322">
        <v>4902547</v>
      </c>
      <c r="D76" s="471" t="s">
        <v>12</v>
      </c>
      <c r="E76" s="313" t="s">
        <v>337</v>
      </c>
      <c r="F76" s="322">
        <v>100</v>
      </c>
      <c r="G76" s="327">
        <v>5885</v>
      </c>
      <c r="H76" s="328">
        <v>5885</v>
      </c>
      <c r="I76" s="328">
        <f t="shared" si="9"/>
        <v>0</v>
      </c>
      <c r="J76" s="328">
        <f t="shared" si="10"/>
        <v>0</v>
      </c>
      <c r="K76" s="329">
        <f t="shared" si="11"/>
        <v>0</v>
      </c>
      <c r="L76" s="327">
        <v>8891</v>
      </c>
      <c r="M76" s="328">
        <v>8891</v>
      </c>
      <c r="N76" s="328">
        <f t="shared" si="12"/>
        <v>0</v>
      </c>
      <c r="O76" s="328">
        <f t="shared" si="13"/>
        <v>0</v>
      </c>
      <c r="P76" s="329">
        <f t="shared" si="14"/>
        <v>0</v>
      </c>
      <c r="Q76" s="449"/>
    </row>
    <row r="77" spans="1:17" ht="15.75" customHeight="1">
      <c r="A77" s="263">
        <v>49</v>
      </c>
      <c r="B77" s="470" t="s">
        <v>59</v>
      </c>
      <c r="C77" s="322">
        <v>4902548</v>
      </c>
      <c r="D77" s="471" t="s">
        <v>12</v>
      </c>
      <c r="E77" s="313" t="s">
        <v>337</v>
      </c>
      <c r="F77" s="487">
        <v>100</v>
      </c>
      <c r="G77" s="327">
        <v>0</v>
      </c>
      <c r="H77" s="328">
        <v>0</v>
      </c>
      <c r="I77" s="328">
        <f>G77-H77</f>
        <v>0</v>
      </c>
      <c r="J77" s="328">
        <f>$F77*I77</f>
        <v>0</v>
      </c>
      <c r="K77" s="329">
        <f>J77/1000000</f>
        <v>0</v>
      </c>
      <c r="L77" s="327">
        <v>0</v>
      </c>
      <c r="M77" s="328">
        <v>0</v>
      </c>
      <c r="N77" s="328">
        <f>L77-M77</f>
        <v>0</v>
      </c>
      <c r="O77" s="328">
        <f>$F77*N77</f>
        <v>0</v>
      </c>
      <c r="P77" s="329">
        <f>O77/1000000</f>
        <v>0</v>
      </c>
      <c r="Q77" s="479"/>
    </row>
    <row r="78" spans="1:17" ht="15.75" customHeight="1">
      <c r="A78" s="263">
        <v>50</v>
      </c>
      <c r="B78" s="470" t="s">
        <v>60</v>
      </c>
      <c r="C78" s="322">
        <v>5295190</v>
      </c>
      <c r="D78" s="471" t="s">
        <v>12</v>
      </c>
      <c r="E78" s="313" t="s">
        <v>337</v>
      </c>
      <c r="F78" s="322">
        <v>100</v>
      </c>
      <c r="G78" s="327">
        <v>951</v>
      </c>
      <c r="H78" s="328">
        <v>625</v>
      </c>
      <c r="I78" s="328">
        <f t="shared" si="9"/>
        <v>326</v>
      </c>
      <c r="J78" s="328">
        <f t="shared" si="10"/>
        <v>32600</v>
      </c>
      <c r="K78" s="329">
        <f t="shared" si="11"/>
        <v>0.0326</v>
      </c>
      <c r="L78" s="327">
        <v>30320</v>
      </c>
      <c r="M78" s="328">
        <v>30293</v>
      </c>
      <c r="N78" s="328">
        <f t="shared" si="12"/>
        <v>27</v>
      </c>
      <c r="O78" s="328">
        <f t="shared" si="13"/>
        <v>2700</v>
      </c>
      <c r="P78" s="329">
        <f t="shared" si="14"/>
        <v>0.0027</v>
      </c>
      <c r="Q78" s="449"/>
    </row>
    <row r="79" spans="1:17" ht="15.75" customHeight="1">
      <c r="A79" s="263">
        <v>51</v>
      </c>
      <c r="B79" s="470" t="s">
        <v>61</v>
      </c>
      <c r="C79" s="322">
        <v>4902529</v>
      </c>
      <c r="D79" s="471" t="s">
        <v>12</v>
      </c>
      <c r="E79" s="313" t="s">
        <v>337</v>
      </c>
      <c r="F79" s="487">
        <v>44.44</v>
      </c>
      <c r="G79" s="327">
        <v>989588</v>
      </c>
      <c r="H79" s="328">
        <v>989588</v>
      </c>
      <c r="I79" s="328">
        <f t="shared" si="9"/>
        <v>0</v>
      </c>
      <c r="J79" s="328">
        <f t="shared" si="10"/>
        <v>0</v>
      </c>
      <c r="K79" s="329">
        <f t="shared" si="11"/>
        <v>0</v>
      </c>
      <c r="L79" s="327">
        <v>297</v>
      </c>
      <c r="M79" s="328">
        <v>297</v>
      </c>
      <c r="N79" s="328">
        <f t="shared" si="12"/>
        <v>0</v>
      </c>
      <c r="O79" s="328">
        <f t="shared" si="13"/>
        <v>0</v>
      </c>
      <c r="P79" s="329">
        <f t="shared" si="14"/>
        <v>0</v>
      </c>
      <c r="Q79" s="479"/>
    </row>
    <row r="80" spans="1:17" ht="15.75" customHeight="1">
      <c r="A80" s="263"/>
      <c r="B80" s="290" t="s">
        <v>62</v>
      </c>
      <c r="C80" s="322"/>
      <c r="D80" s="337"/>
      <c r="E80" s="337"/>
      <c r="F80" s="322"/>
      <c r="G80" s="327"/>
      <c r="H80" s="328"/>
      <c r="I80" s="328"/>
      <c r="J80" s="328"/>
      <c r="K80" s="329"/>
      <c r="L80" s="327"/>
      <c r="M80" s="328"/>
      <c r="N80" s="328"/>
      <c r="O80" s="328"/>
      <c r="P80" s="329"/>
      <c r="Q80" s="449"/>
    </row>
    <row r="81" spans="1:17" ht="15.75" customHeight="1">
      <c r="A81" s="263">
        <v>52</v>
      </c>
      <c r="B81" s="470" t="s">
        <v>63</v>
      </c>
      <c r="C81" s="322">
        <v>4865088</v>
      </c>
      <c r="D81" s="471" t="s">
        <v>12</v>
      </c>
      <c r="E81" s="313" t="s">
        <v>337</v>
      </c>
      <c r="F81" s="322">
        <v>166.66</v>
      </c>
      <c r="G81" s="327">
        <v>1412</v>
      </c>
      <c r="H81" s="328">
        <v>1414</v>
      </c>
      <c r="I81" s="328">
        <f>G81-H81</f>
        <v>-2</v>
      </c>
      <c r="J81" s="328">
        <f>$F81*I81</f>
        <v>-333.32</v>
      </c>
      <c r="K81" s="329">
        <f>J81/1000000</f>
        <v>-0.00033332</v>
      </c>
      <c r="L81" s="327">
        <v>6954</v>
      </c>
      <c r="M81" s="328">
        <v>6928</v>
      </c>
      <c r="N81" s="328">
        <f>L81-M81</f>
        <v>26</v>
      </c>
      <c r="O81" s="328">
        <f>$F81*N81</f>
        <v>4333.16</v>
      </c>
      <c r="P81" s="329">
        <f>O81/1000000</f>
        <v>0.00433316</v>
      </c>
      <c r="Q81" s="477"/>
    </row>
    <row r="82" spans="1:17" ht="15.75" customHeight="1">
      <c r="A82" s="263">
        <v>53</v>
      </c>
      <c r="B82" s="470" t="s">
        <v>64</v>
      </c>
      <c r="C82" s="322">
        <v>4902579</v>
      </c>
      <c r="D82" s="471" t="s">
        <v>12</v>
      </c>
      <c r="E82" s="313" t="s">
        <v>337</v>
      </c>
      <c r="F82" s="322">
        <v>500</v>
      </c>
      <c r="G82" s="327">
        <v>999865</v>
      </c>
      <c r="H82" s="328">
        <v>999877</v>
      </c>
      <c r="I82" s="328">
        <f>G82-H82</f>
        <v>-12</v>
      </c>
      <c r="J82" s="328">
        <f>$F82*I82</f>
        <v>-6000</v>
      </c>
      <c r="K82" s="329">
        <f>J82/1000000</f>
        <v>-0.006</v>
      </c>
      <c r="L82" s="327">
        <v>1181</v>
      </c>
      <c r="M82" s="328">
        <v>1186</v>
      </c>
      <c r="N82" s="328">
        <f>L82-M82</f>
        <v>-5</v>
      </c>
      <c r="O82" s="328">
        <f>$F82*N82</f>
        <v>-2500</v>
      </c>
      <c r="P82" s="329">
        <f>O82/1000000</f>
        <v>-0.0025</v>
      </c>
      <c r="Q82" s="449"/>
    </row>
    <row r="83" spans="1:17" ht="15.75" customHeight="1">
      <c r="A83" s="263">
        <v>54</v>
      </c>
      <c r="B83" s="470" t="s">
        <v>65</v>
      </c>
      <c r="C83" s="322">
        <v>4902585</v>
      </c>
      <c r="D83" s="471" t="s">
        <v>12</v>
      </c>
      <c r="E83" s="313" t="s">
        <v>337</v>
      </c>
      <c r="F83" s="487">
        <v>666.67</v>
      </c>
      <c r="G83" s="327">
        <v>1894</v>
      </c>
      <c r="H83" s="328">
        <v>1896</v>
      </c>
      <c r="I83" s="328">
        <f>G83-H83</f>
        <v>-2</v>
      </c>
      <c r="J83" s="328">
        <f>$F83*I83</f>
        <v>-1333.34</v>
      </c>
      <c r="K83" s="329">
        <f>J83/1000000</f>
        <v>-0.00133334</v>
      </c>
      <c r="L83" s="327">
        <v>162</v>
      </c>
      <c r="M83" s="328">
        <v>161</v>
      </c>
      <c r="N83" s="328">
        <f>L83-M83</f>
        <v>1</v>
      </c>
      <c r="O83" s="328">
        <f>$F83*N83</f>
        <v>666.67</v>
      </c>
      <c r="P83" s="329">
        <f>O83/1000000</f>
        <v>0.00066667</v>
      </c>
      <c r="Q83" s="449"/>
    </row>
    <row r="84" spans="1:17" ht="15.75" customHeight="1">
      <c r="A84" s="263">
        <v>55</v>
      </c>
      <c r="B84" s="470" t="s">
        <v>66</v>
      </c>
      <c r="C84" s="322">
        <v>4865072</v>
      </c>
      <c r="D84" s="471" t="s">
        <v>12</v>
      </c>
      <c r="E84" s="313" t="s">
        <v>337</v>
      </c>
      <c r="F84" s="487">
        <v>666.6666666666666</v>
      </c>
      <c r="G84" s="327">
        <v>4807</v>
      </c>
      <c r="H84" s="328">
        <v>4788</v>
      </c>
      <c r="I84" s="328">
        <f>G84-H84</f>
        <v>19</v>
      </c>
      <c r="J84" s="328">
        <f>$F84*I84</f>
        <v>12666.666666666666</v>
      </c>
      <c r="K84" s="329">
        <f>J84/1000000</f>
        <v>0.012666666666666666</v>
      </c>
      <c r="L84" s="327">
        <v>1469</v>
      </c>
      <c r="M84" s="328">
        <v>1467</v>
      </c>
      <c r="N84" s="328">
        <f>L84-M84</f>
        <v>2</v>
      </c>
      <c r="O84" s="328">
        <f>$F84*N84</f>
        <v>1333.3333333333333</v>
      </c>
      <c r="P84" s="329">
        <f>O84/1000000</f>
        <v>0.0013333333333333333</v>
      </c>
      <c r="Q84" s="449"/>
    </row>
    <row r="85" spans="2:17" ht="15.75" customHeight="1">
      <c r="B85" s="290" t="s">
        <v>68</v>
      </c>
      <c r="C85" s="322"/>
      <c r="D85" s="337"/>
      <c r="E85" s="337"/>
      <c r="F85" s="322"/>
      <c r="G85" s="327"/>
      <c r="H85" s="328"/>
      <c r="I85" s="328"/>
      <c r="J85" s="328"/>
      <c r="K85" s="329"/>
      <c r="L85" s="327"/>
      <c r="M85" s="328"/>
      <c r="N85" s="328"/>
      <c r="O85" s="328"/>
      <c r="P85" s="329"/>
      <c r="Q85" s="449"/>
    </row>
    <row r="86" spans="1:17" ht="15.75" customHeight="1">
      <c r="A86" s="263">
        <v>56</v>
      </c>
      <c r="B86" s="470" t="s">
        <v>61</v>
      </c>
      <c r="C86" s="322">
        <v>4902568</v>
      </c>
      <c r="D86" s="471" t="s">
        <v>12</v>
      </c>
      <c r="E86" s="313" t="s">
        <v>337</v>
      </c>
      <c r="F86" s="322">
        <v>100</v>
      </c>
      <c r="G86" s="327">
        <v>997360</v>
      </c>
      <c r="H86" s="328">
        <v>997457</v>
      </c>
      <c r="I86" s="328">
        <f>G86-H86</f>
        <v>-97</v>
      </c>
      <c r="J86" s="328">
        <f>$F86*I86</f>
        <v>-9700</v>
      </c>
      <c r="K86" s="329">
        <f>J86/1000000</f>
        <v>-0.0097</v>
      </c>
      <c r="L86" s="327">
        <v>3788</v>
      </c>
      <c r="M86" s="328">
        <v>3771</v>
      </c>
      <c r="N86" s="328">
        <f>L86-M86</f>
        <v>17</v>
      </c>
      <c r="O86" s="328">
        <f>$F86*N86</f>
        <v>1700</v>
      </c>
      <c r="P86" s="329">
        <f>O86/1000000</f>
        <v>0.0017</v>
      </c>
      <c r="Q86" s="461"/>
    </row>
    <row r="87" spans="1:17" ht="15.75" customHeight="1">
      <c r="A87" s="263">
        <v>57</v>
      </c>
      <c r="B87" s="470" t="s">
        <v>69</v>
      </c>
      <c r="C87" s="322">
        <v>4902549</v>
      </c>
      <c r="D87" s="471" t="s">
        <v>12</v>
      </c>
      <c r="E87" s="313" t="s">
        <v>337</v>
      </c>
      <c r="F87" s="322">
        <v>100</v>
      </c>
      <c r="G87" s="327">
        <v>999748</v>
      </c>
      <c r="H87" s="328">
        <v>999748</v>
      </c>
      <c r="I87" s="328">
        <f>G87-H87</f>
        <v>0</v>
      </c>
      <c r="J87" s="328">
        <f>$F87*I87</f>
        <v>0</v>
      </c>
      <c r="K87" s="329">
        <f>J87/1000000</f>
        <v>0</v>
      </c>
      <c r="L87" s="327">
        <v>999983</v>
      </c>
      <c r="M87" s="328">
        <v>999983</v>
      </c>
      <c r="N87" s="328">
        <f>L87-M87</f>
        <v>0</v>
      </c>
      <c r="O87" s="328">
        <f>$F87*N87</f>
        <v>0</v>
      </c>
      <c r="P87" s="329">
        <f>O87/1000000</f>
        <v>0</v>
      </c>
      <c r="Q87" s="461"/>
    </row>
    <row r="88" spans="1:17" ht="15.75" customHeight="1">
      <c r="A88" s="263">
        <v>58</v>
      </c>
      <c r="B88" s="470" t="s">
        <v>81</v>
      </c>
      <c r="C88" s="322">
        <v>4902527</v>
      </c>
      <c r="D88" s="471" t="s">
        <v>12</v>
      </c>
      <c r="E88" s="313" t="s">
        <v>337</v>
      </c>
      <c r="F88" s="322">
        <v>100</v>
      </c>
      <c r="G88" s="327">
        <v>225</v>
      </c>
      <c r="H88" s="328">
        <v>225</v>
      </c>
      <c r="I88" s="328">
        <f>G88-H88</f>
        <v>0</v>
      </c>
      <c r="J88" s="328">
        <f>$F88*I88</f>
        <v>0</v>
      </c>
      <c r="K88" s="329">
        <f>J88/1000000</f>
        <v>0</v>
      </c>
      <c r="L88" s="327">
        <v>999991</v>
      </c>
      <c r="M88" s="328">
        <v>999991</v>
      </c>
      <c r="N88" s="328">
        <f>L88-M88</f>
        <v>0</v>
      </c>
      <c r="O88" s="328">
        <f>$F88*N88</f>
        <v>0</v>
      </c>
      <c r="P88" s="329">
        <f>O88/1000000</f>
        <v>0</v>
      </c>
      <c r="Q88" s="449"/>
    </row>
    <row r="89" spans="1:17" ht="15.75" customHeight="1">
      <c r="A89" s="264">
        <v>59</v>
      </c>
      <c r="B89" s="470" t="s">
        <v>70</v>
      </c>
      <c r="C89" s="322">
        <v>4902538</v>
      </c>
      <c r="D89" s="471" t="s">
        <v>12</v>
      </c>
      <c r="E89" s="313" t="s">
        <v>337</v>
      </c>
      <c r="F89" s="322">
        <v>100</v>
      </c>
      <c r="G89" s="327">
        <v>999762</v>
      </c>
      <c r="H89" s="328">
        <v>999762</v>
      </c>
      <c r="I89" s="328">
        <f>G89-H89</f>
        <v>0</v>
      </c>
      <c r="J89" s="328">
        <f>$F89*I89</f>
        <v>0</v>
      </c>
      <c r="K89" s="329">
        <f>J89/1000000</f>
        <v>0</v>
      </c>
      <c r="L89" s="327">
        <v>999987</v>
      </c>
      <c r="M89" s="328">
        <v>999987</v>
      </c>
      <c r="N89" s="328">
        <f>L89-M89</f>
        <v>0</v>
      </c>
      <c r="O89" s="328">
        <f>$F89*N89</f>
        <v>0</v>
      </c>
      <c r="P89" s="329">
        <f>O89/1000000</f>
        <v>0</v>
      </c>
      <c r="Q89" s="449"/>
    </row>
    <row r="90" spans="2:17" ht="15.75" customHeight="1">
      <c r="B90" s="290" t="s">
        <v>71</v>
      </c>
      <c r="C90" s="322"/>
      <c r="D90" s="337"/>
      <c r="E90" s="337"/>
      <c r="F90" s="322"/>
      <c r="G90" s="327"/>
      <c r="H90" s="328"/>
      <c r="I90" s="328"/>
      <c r="J90" s="328"/>
      <c r="K90" s="329"/>
      <c r="L90" s="327"/>
      <c r="M90" s="328"/>
      <c r="N90" s="328"/>
      <c r="O90" s="328"/>
      <c r="P90" s="329"/>
      <c r="Q90" s="449"/>
    </row>
    <row r="91" spans="1:17" ht="15.75" customHeight="1">
      <c r="A91" s="263">
        <v>60</v>
      </c>
      <c r="B91" s="470" t="s">
        <v>72</v>
      </c>
      <c r="C91" s="322">
        <v>4902540</v>
      </c>
      <c r="D91" s="471" t="s">
        <v>12</v>
      </c>
      <c r="E91" s="313" t="s">
        <v>337</v>
      </c>
      <c r="F91" s="322">
        <v>100</v>
      </c>
      <c r="G91" s="327">
        <v>5803</v>
      </c>
      <c r="H91" s="328">
        <v>5989</v>
      </c>
      <c r="I91" s="328">
        <f>G91-H91</f>
        <v>-186</v>
      </c>
      <c r="J91" s="328">
        <f>$F91*I91</f>
        <v>-18600</v>
      </c>
      <c r="K91" s="329">
        <f>J91/1000000</f>
        <v>-0.0186</v>
      </c>
      <c r="L91" s="327">
        <v>11069</v>
      </c>
      <c r="M91" s="328">
        <v>11037</v>
      </c>
      <c r="N91" s="328">
        <f>L91-M91</f>
        <v>32</v>
      </c>
      <c r="O91" s="328">
        <f>$F91*N91</f>
        <v>3200</v>
      </c>
      <c r="P91" s="329">
        <f>O91/1000000</f>
        <v>0.0032</v>
      </c>
      <c r="Q91" s="461"/>
    </row>
    <row r="92" spans="1:17" ht="15.75" customHeight="1">
      <c r="A92" s="451">
        <v>61</v>
      </c>
      <c r="B92" s="470" t="s">
        <v>73</v>
      </c>
      <c r="C92" s="322">
        <v>4902520</v>
      </c>
      <c r="D92" s="471" t="s">
        <v>12</v>
      </c>
      <c r="E92" s="313" t="s">
        <v>337</v>
      </c>
      <c r="F92" s="322">
        <v>100</v>
      </c>
      <c r="G92" s="327">
        <v>5373</v>
      </c>
      <c r="H92" s="328">
        <v>5322</v>
      </c>
      <c r="I92" s="328">
        <f>G92-H92</f>
        <v>51</v>
      </c>
      <c r="J92" s="328">
        <f>$F92*I92</f>
        <v>5100</v>
      </c>
      <c r="K92" s="329">
        <f>J92/1000000</f>
        <v>0.0051</v>
      </c>
      <c r="L92" s="327">
        <v>468</v>
      </c>
      <c r="M92" s="328">
        <v>469</v>
      </c>
      <c r="N92" s="328">
        <f>L92-M92</f>
        <v>-1</v>
      </c>
      <c r="O92" s="328">
        <f>$F92*N92</f>
        <v>-100</v>
      </c>
      <c r="P92" s="329">
        <f>O92/1000000</f>
        <v>-0.0001</v>
      </c>
      <c r="Q92" s="449"/>
    </row>
    <row r="93" spans="1:17" ht="15.75" customHeight="1">
      <c r="A93" s="263">
        <v>62</v>
      </c>
      <c r="B93" s="470" t="s">
        <v>74</v>
      </c>
      <c r="C93" s="322">
        <v>4902536</v>
      </c>
      <c r="D93" s="471" t="s">
        <v>12</v>
      </c>
      <c r="E93" s="313" t="s">
        <v>337</v>
      </c>
      <c r="F93" s="322">
        <v>100</v>
      </c>
      <c r="G93" s="327">
        <v>25590</v>
      </c>
      <c r="H93" s="328">
        <v>25486</v>
      </c>
      <c r="I93" s="328">
        <f>G93-H93</f>
        <v>104</v>
      </c>
      <c r="J93" s="328">
        <f>$F93*I93</f>
        <v>10400</v>
      </c>
      <c r="K93" s="329">
        <f>J93/1000000</f>
        <v>0.0104</v>
      </c>
      <c r="L93" s="327">
        <v>6403</v>
      </c>
      <c r="M93" s="328">
        <v>6397</v>
      </c>
      <c r="N93" s="328">
        <f>L93-M93</f>
        <v>6</v>
      </c>
      <c r="O93" s="328">
        <f>$F93*N93</f>
        <v>600</v>
      </c>
      <c r="P93" s="329">
        <f>O93/1000000</f>
        <v>0.0006</v>
      </c>
      <c r="Q93" s="461"/>
    </row>
    <row r="94" spans="1:17" ht="15.75" customHeight="1">
      <c r="A94" s="451"/>
      <c r="B94" s="290" t="s">
        <v>31</v>
      </c>
      <c r="C94" s="322"/>
      <c r="D94" s="337"/>
      <c r="E94" s="337"/>
      <c r="F94" s="322"/>
      <c r="G94" s="327"/>
      <c r="H94" s="328"/>
      <c r="I94" s="328"/>
      <c r="J94" s="328"/>
      <c r="K94" s="329"/>
      <c r="L94" s="327"/>
      <c r="M94" s="328"/>
      <c r="N94" s="328"/>
      <c r="O94" s="328"/>
      <c r="P94" s="329"/>
      <c r="Q94" s="449"/>
    </row>
    <row r="95" spans="1:17" ht="15.75" customHeight="1">
      <c r="A95" s="451">
        <v>63</v>
      </c>
      <c r="B95" s="470" t="s">
        <v>67</v>
      </c>
      <c r="C95" s="322">
        <v>4864797</v>
      </c>
      <c r="D95" s="471" t="s">
        <v>12</v>
      </c>
      <c r="E95" s="313" t="s">
        <v>337</v>
      </c>
      <c r="F95" s="322">
        <v>100</v>
      </c>
      <c r="G95" s="327">
        <v>40857</v>
      </c>
      <c r="H95" s="328">
        <v>39259</v>
      </c>
      <c r="I95" s="328">
        <f>G95-H95</f>
        <v>1598</v>
      </c>
      <c r="J95" s="328">
        <f>$F95*I95</f>
        <v>159800</v>
      </c>
      <c r="K95" s="329">
        <f>J95/1000000</f>
        <v>0.1598</v>
      </c>
      <c r="L95" s="327">
        <v>1823</v>
      </c>
      <c r="M95" s="328">
        <v>1823</v>
      </c>
      <c r="N95" s="328">
        <f>L95-M95</f>
        <v>0</v>
      </c>
      <c r="O95" s="328">
        <f>$F95*N95</f>
        <v>0</v>
      </c>
      <c r="P95" s="329">
        <f>O95/1000000</f>
        <v>0</v>
      </c>
      <c r="Q95" s="449"/>
    </row>
    <row r="96" spans="1:17" ht="15.75" customHeight="1">
      <c r="A96" s="452">
        <v>64</v>
      </c>
      <c r="B96" s="470" t="s">
        <v>236</v>
      </c>
      <c r="C96" s="322">
        <v>4865086</v>
      </c>
      <c r="D96" s="471" t="s">
        <v>12</v>
      </c>
      <c r="E96" s="313" t="s">
        <v>337</v>
      </c>
      <c r="F96" s="322">
        <v>100</v>
      </c>
      <c r="G96" s="327">
        <v>26261</v>
      </c>
      <c r="H96" s="328">
        <v>26267</v>
      </c>
      <c r="I96" s="328">
        <f>G96-H96</f>
        <v>-6</v>
      </c>
      <c r="J96" s="328">
        <f>$F96*I96</f>
        <v>-600</v>
      </c>
      <c r="K96" s="329">
        <f>J96/1000000</f>
        <v>-0.0006</v>
      </c>
      <c r="L96" s="327">
        <v>51566</v>
      </c>
      <c r="M96" s="328">
        <v>51565</v>
      </c>
      <c r="N96" s="328">
        <f>L96-M96</f>
        <v>1</v>
      </c>
      <c r="O96" s="328">
        <f>$F96*N96</f>
        <v>100</v>
      </c>
      <c r="P96" s="329">
        <f>O96/1000000</f>
        <v>0.0001</v>
      </c>
      <c r="Q96" s="449"/>
    </row>
    <row r="97" spans="1:17" ht="15.75" customHeight="1">
      <c r="A97" s="452">
        <v>65</v>
      </c>
      <c r="B97" s="470" t="s">
        <v>79</v>
      </c>
      <c r="C97" s="322">
        <v>4902528</v>
      </c>
      <c r="D97" s="471" t="s">
        <v>12</v>
      </c>
      <c r="E97" s="313" t="s">
        <v>337</v>
      </c>
      <c r="F97" s="322">
        <v>-300</v>
      </c>
      <c r="G97" s="327">
        <v>15</v>
      </c>
      <c r="H97" s="328">
        <v>15</v>
      </c>
      <c r="I97" s="328">
        <f>G97-H97</f>
        <v>0</v>
      </c>
      <c r="J97" s="328">
        <f>$F97*I97</f>
        <v>0</v>
      </c>
      <c r="K97" s="329">
        <f>J97/1000000</f>
        <v>0</v>
      </c>
      <c r="L97" s="327">
        <v>305</v>
      </c>
      <c r="M97" s="328">
        <v>305</v>
      </c>
      <c r="N97" s="328">
        <f>L97-M97</f>
        <v>0</v>
      </c>
      <c r="O97" s="328">
        <f>$F97*N97</f>
        <v>0</v>
      </c>
      <c r="P97" s="329">
        <f>O97/1000000</f>
        <v>0</v>
      </c>
      <c r="Q97" s="461"/>
    </row>
    <row r="98" spans="2:17" ht="15.75" customHeight="1">
      <c r="B98" s="332" t="s">
        <v>75</v>
      </c>
      <c r="C98" s="321"/>
      <c r="D98" s="334"/>
      <c r="E98" s="334"/>
      <c r="F98" s="321"/>
      <c r="G98" s="327"/>
      <c r="H98" s="328"/>
      <c r="I98" s="328"/>
      <c r="J98" s="328"/>
      <c r="K98" s="329"/>
      <c r="L98" s="327"/>
      <c r="M98" s="328"/>
      <c r="N98" s="328"/>
      <c r="O98" s="328"/>
      <c r="P98" s="329"/>
      <c r="Q98" s="449"/>
    </row>
    <row r="99" spans="1:17" ht="16.5">
      <c r="A99" s="452">
        <v>66</v>
      </c>
      <c r="B99" s="757" t="s">
        <v>76</v>
      </c>
      <c r="C99" s="321">
        <v>4902577</v>
      </c>
      <c r="D99" s="334" t="s">
        <v>12</v>
      </c>
      <c r="E99" s="313" t="s">
        <v>337</v>
      </c>
      <c r="F99" s="321">
        <v>-400</v>
      </c>
      <c r="G99" s="327">
        <v>995632</v>
      </c>
      <c r="H99" s="328">
        <v>995632</v>
      </c>
      <c r="I99" s="328">
        <f>G99-H99</f>
        <v>0</v>
      </c>
      <c r="J99" s="328">
        <f>$F99*I99</f>
        <v>0</v>
      </c>
      <c r="K99" s="329">
        <f>J99/1000000</f>
        <v>0</v>
      </c>
      <c r="L99" s="327">
        <v>81</v>
      </c>
      <c r="M99" s="328">
        <v>81</v>
      </c>
      <c r="N99" s="328">
        <f>L99-M99</f>
        <v>0</v>
      </c>
      <c r="O99" s="328">
        <f>$F99*N99</f>
        <v>0</v>
      </c>
      <c r="P99" s="329">
        <f>O99/1000000</f>
        <v>0</v>
      </c>
      <c r="Q99" s="758"/>
    </row>
    <row r="100" spans="1:17" ht="16.5">
      <c r="A100" s="452">
        <v>67</v>
      </c>
      <c r="B100" s="757" t="s">
        <v>77</v>
      </c>
      <c r="C100" s="321">
        <v>4902525</v>
      </c>
      <c r="D100" s="334" t="s">
        <v>12</v>
      </c>
      <c r="E100" s="313" t="s">
        <v>337</v>
      </c>
      <c r="F100" s="321">
        <v>400</v>
      </c>
      <c r="G100" s="327">
        <v>999985</v>
      </c>
      <c r="H100" s="328">
        <v>999985</v>
      </c>
      <c r="I100" s="328">
        <f>G100-H100</f>
        <v>0</v>
      </c>
      <c r="J100" s="328">
        <f>$F100*I100</f>
        <v>0</v>
      </c>
      <c r="K100" s="329">
        <f>J100/1000000</f>
        <v>0</v>
      </c>
      <c r="L100" s="327">
        <v>999705</v>
      </c>
      <c r="M100" s="328">
        <v>999705</v>
      </c>
      <c r="N100" s="328">
        <f>L100-M100</f>
        <v>0</v>
      </c>
      <c r="O100" s="328">
        <f>$F100*N100</f>
        <v>0</v>
      </c>
      <c r="P100" s="329">
        <f>O100/1000000</f>
        <v>0</v>
      </c>
      <c r="Q100" s="461"/>
    </row>
    <row r="101" spans="2:17" ht="16.5">
      <c r="B101" s="290" t="s">
        <v>374</v>
      </c>
      <c r="C101" s="321"/>
      <c r="D101" s="334"/>
      <c r="E101" s="313"/>
      <c r="F101" s="321"/>
      <c r="G101" s="327"/>
      <c r="H101" s="328"/>
      <c r="I101" s="328"/>
      <c r="J101" s="328"/>
      <c r="K101" s="329"/>
      <c r="L101" s="327"/>
      <c r="M101" s="328"/>
      <c r="N101" s="328"/>
      <c r="O101" s="328"/>
      <c r="P101" s="329"/>
      <c r="Q101" s="449"/>
    </row>
    <row r="102" spans="1:17" ht="18">
      <c r="A102" s="452">
        <v>68</v>
      </c>
      <c r="B102" s="470" t="s">
        <v>380</v>
      </c>
      <c r="C102" s="299">
        <v>4864983</v>
      </c>
      <c r="D102" s="121" t="s">
        <v>12</v>
      </c>
      <c r="E102" s="93" t="s">
        <v>337</v>
      </c>
      <c r="F102" s="397">
        <v>800</v>
      </c>
      <c r="G102" s="327">
        <v>987283</v>
      </c>
      <c r="H102" s="328">
        <v>989339</v>
      </c>
      <c r="I102" s="308">
        <f>G102-H102</f>
        <v>-2056</v>
      </c>
      <c r="J102" s="308">
        <f>$F102*I102</f>
        <v>-1644800</v>
      </c>
      <c r="K102" s="308">
        <f>J102/1000000</f>
        <v>-1.6448</v>
      </c>
      <c r="L102" s="327">
        <v>999916</v>
      </c>
      <c r="M102" s="328">
        <v>999916</v>
      </c>
      <c r="N102" s="308">
        <f>L102-M102</f>
        <v>0</v>
      </c>
      <c r="O102" s="308">
        <f>$F102*N102</f>
        <v>0</v>
      </c>
      <c r="P102" s="308">
        <f>O102/1000000</f>
        <v>0</v>
      </c>
      <c r="Q102" s="449"/>
    </row>
    <row r="103" spans="1:17" ht="18">
      <c r="A103" s="452">
        <v>69</v>
      </c>
      <c r="B103" s="470" t="s">
        <v>390</v>
      </c>
      <c r="C103" s="299">
        <v>4864950</v>
      </c>
      <c r="D103" s="121" t="s">
        <v>12</v>
      </c>
      <c r="E103" s="93" t="s">
        <v>337</v>
      </c>
      <c r="F103" s="397">
        <v>2000</v>
      </c>
      <c r="G103" s="327">
        <v>998687</v>
      </c>
      <c r="H103" s="328">
        <v>998942</v>
      </c>
      <c r="I103" s="308">
        <f>G103-H103</f>
        <v>-255</v>
      </c>
      <c r="J103" s="308">
        <f>$F103*I103</f>
        <v>-510000</v>
      </c>
      <c r="K103" s="308">
        <f>J103/1000000</f>
        <v>-0.51</v>
      </c>
      <c r="L103" s="327">
        <v>1079</v>
      </c>
      <c r="M103" s="328">
        <v>1079</v>
      </c>
      <c r="N103" s="308">
        <f>L103-M103</f>
        <v>0</v>
      </c>
      <c r="O103" s="308">
        <f>$F103*N103</f>
        <v>0</v>
      </c>
      <c r="P103" s="308">
        <f>O103/1000000</f>
        <v>0</v>
      </c>
      <c r="Q103" s="449"/>
    </row>
    <row r="104" spans="2:17" ht="18">
      <c r="B104" s="290" t="s">
        <v>404</v>
      </c>
      <c r="C104" s="299"/>
      <c r="D104" s="121"/>
      <c r="E104" s="93"/>
      <c r="F104" s="321"/>
      <c r="G104" s="327"/>
      <c r="H104" s="328"/>
      <c r="I104" s="308"/>
      <c r="J104" s="308"/>
      <c r="K104" s="308"/>
      <c r="L104" s="327"/>
      <c r="M104" s="328"/>
      <c r="N104" s="308"/>
      <c r="O104" s="308"/>
      <c r="P104" s="308"/>
      <c r="Q104" s="449"/>
    </row>
    <row r="105" spans="1:17" ht="18">
      <c r="A105" s="452">
        <v>70</v>
      </c>
      <c r="B105" s="470" t="s">
        <v>405</v>
      </c>
      <c r="C105" s="299">
        <v>4864810</v>
      </c>
      <c r="D105" s="121" t="s">
        <v>12</v>
      </c>
      <c r="E105" s="93" t="s">
        <v>337</v>
      </c>
      <c r="F105" s="397">
        <v>100</v>
      </c>
      <c r="G105" s="327">
        <v>988723</v>
      </c>
      <c r="H105" s="328">
        <v>992351</v>
      </c>
      <c r="I105" s="328">
        <f>G105-H105</f>
        <v>-3628</v>
      </c>
      <c r="J105" s="328">
        <f>$F105*I105</f>
        <v>-362800</v>
      </c>
      <c r="K105" s="329">
        <f>J105/1000000</f>
        <v>-0.3628</v>
      </c>
      <c r="L105" s="327">
        <v>250</v>
      </c>
      <c r="M105" s="328">
        <v>250</v>
      </c>
      <c r="N105" s="328">
        <f>L105-M105</f>
        <v>0</v>
      </c>
      <c r="O105" s="328">
        <f>$F105*N105</f>
        <v>0</v>
      </c>
      <c r="P105" s="329">
        <f>O105/1000000</f>
        <v>0</v>
      </c>
      <c r="Q105" s="449"/>
    </row>
    <row r="106" spans="1:17" s="482" customFormat="1" ht="18">
      <c r="A106" s="351">
        <v>71</v>
      </c>
      <c r="B106" s="699" t="s">
        <v>406</v>
      </c>
      <c r="C106" s="299">
        <v>4864901</v>
      </c>
      <c r="D106" s="121" t="s">
        <v>12</v>
      </c>
      <c r="E106" s="93" t="s">
        <v>337</v>
      </c>
      <c r="F106" s="321">
        <v>250</v>
      </c>
      <c r="G106" s="327">
        <v>999981</v>
      </c>
      <c r="H106" s="328">
        <v>1000360</v>
      </c>
      <c r="I106" s="308">
        <f>G106-H106</f>
        <v>-379</v>
      </c>
      <c r="J106" s="308">
        <f>$F106*I106</f>
        <v>-94750</v>
      </c>
      <c r="K106" s="308">
        <f>J106/1000000</f>
        <v>-0.09475</v>
      </c>
      <c r="L106" s="327">
        <v>255</v>
      </c>
      <c r="M106" s="328">
        <v>255</v>
      </c>
      <c r="N106" s="308">
        <f>L106-M106</f>
        <v>0</v>
      </c>
      <c r="O106" s="308">
        <f>$F106*N106</f>
        <v>0</v>
      </c>
      <c r="P106" s="308">
        <f>O106/1000000</f>
        <v>0</v>
      </c>
      <c r="Q106" s="449"/>
    </row>
    <row r="107" spans="1:17" s="482" customFormat="1" ht="18">
      <c r="A107" s="351"/>
      <c r="B107" s="333" t="s">
        <v>445</v>
      </c>
      <c r="C107" s="299"/>
      <c r="D107" s="121"/>
      <c r="E107" s="93"/>
      <c r="F107" s="321"/>
      <c r="G107" s="327"/>
      <c r="H107" s="328"/>
      <c r="I107" s="308"/>
      <c r="J107" s="308"/>
      <c r="K107" s="308"/>
      <c r="L107" s="327"/>
      <c r="M107" s="328"/>
      <c r="N107" s="308"/>
      <c r="O107" s="308"/>
      <c r="P107" s="308"/>
      <c r="Q107" s="449"/>
    </row>
    <row r="108" spans="1:17" s="482" customFormat="1" ht="18">
      <c r="A108" s="351">
        <v>72</v>
      </c>
      <c r="B108" s="699" t="s">
        <v>451</v>
      </c>
      <c r="C108" s="299">
        <v>4864960</v>
      </c>
      <c r="D108" s="121" t="s">
        <v>12</v>
      </c>
      <c r="E108" s="93" t="s">
        <v>337</v>
      </c>
      <c r="F108" s="321">
        <v>1000</v>
      </c>
      <c r="G108" s="327">
        <v>999895</v>
      </c>
      <c r="H108" s="328">
        <v>1000335</v>
      </c>
      <c r="I108" s="328">
        <f>G108-H108</f>
        <v>-440</v>
      </c>
      <c r="J108" s="328">
        <f>$F108*I108</f>
        <v>-440000</v>
      </c>
      <c r="K108" s="329">
        <f>J108/1000000</f>
        <v>-0.44</v>
      </c>
      <c r="L108" s="327">
        <v>1743</v>
      </c>
      <c r="M108" s="328">
        <v>1743</v>
      </c>
      <c r="N108" s="328">
        <f>L108-M108</f>
        <v>0</v>
      </c>
      <c r="O108" s="328">
        <f>$F108*N108</f>
        <v>0</v>
      </c>
      <c r="P108" s="329">
        <f>O108/1000000</f>
        <v>0</v>
      </c>
      <c r="Q108" s="449"/>
    </row>
    <row r="109" spans="1:17" ht="18">
      <c r="A109" s="351">
        <v>73</v>
      </c>
      <c r="B109" s="699" t="s">
        <v>452</v>
      </c>
      <c r="C109" s="299">
        <v>5128441</v>
      </c>
      <c r="D109" s="121" t="s">
        <v>12</v>
      </c>
      <c r="E109" s="93" t="s">
        <v>337</v>
      </c>
      <c r="F109" s="536">
        <v>750</v>
      </c>
      <c r="G109" s="327">
        <v>1130</v>
      </c>
      <c r="H109" s="328">
        <v>961</v>
      </c>
      <c r="I109" s="328">
        <f>G109-H109</f>
        <v>169</v>
      </c>
      <c r="J109" s="328">
        <f>$F109*I109</f>
        <v>126750</v>
      </c>
      <c r="K109" s="329">
        <f>J109/1000000</f>
        <v>0.12675</v>
      </c>
      <c r="L109" s="327">
        <v>2684</v>
      </c>
      <c r="M109" s="328">
        <v>2684</v>
      </c>
      <c r="N109" s="328">
        <f>L109-M109</f>
        <v>0</v>
      </c>
      <c r="O109" s="328">
        <f>$F109*N109</f>
        <v>0</v>
      </c>
      <c r="P109" s="329">
        <f>O109/1000000</f>
        <v>0</v>
      </c>
      <c r="Q109" s="449"/>
    </row>
    <row r="110" spans="2:17" s="485" customFormat="1" ht="15.75" thickBot="1">
      <c r="B110" s="738"/>
      <c r="G110" s="447"/>
      <c r="H110" s="737"/>
      <c r="I110" s="737"/>
      <c r="J110" s="737"/>
      <c r="K110" s="737"/>
      <c r="L110" s="447"/>
      <c r="M110" s="737"/>
      <c r="N110" s="737"/>
      <c r="O110" s="737"/>
      <c r="P110" s="737"/>
      <c r="Q110" s="546"/>
    </row>
    <row r="111" spans="2:16" ht="18.75" thickTop="1">
      <c r="B111" s="148" t="s">
        <v>235</v>
      </c>
      <c r="G111" s="536"/>
      <c r="H111" s="536"/>
      <c r="I111" s="536"/>
      <c r="J111" s="536"/>
      <c r="K111" s="414">
        <f>SUM(K7:K110)</f>
        <v>-69.77927396333335</v>
      </c>
      <c r="L111" s="536"/>
      <c r="M111" s="536"/>
      <c r="N111" s="536"/>
      <c r="O111" s="536"/>
      <c r="P111" s="414">
        <f>SUM(P7:P110)</f>
        <v>0.09926616333333332</v>
      </c>
    </row>
    <row r="112" spans="2:16" ht="12.75">
      <c r="B112" s="15"/>
      <c r="G112" s="536"/>
      <c r="H112" s="536"/>
      <c r="I112" s="536"/>
      <c r="J112" s="536"/>
      <c r="K112" s="536"/>
      <c r="L112" s="536"/>
      <c r="M112" s="536"/>
      <c r="N112" s="536"/>
      <c r="O112" s="536"/>
      <c r="P112" s="536"/>
    </row>
    <row r="113" spans="2:16" ht="12.75">
      <c r="B113" s="15"/>
      <c r="G113" s="536"/>
      <c r="H113" s="536"/>
      <c r="I113" s="536"/>
      <c r="J113" s="536"/>
      <c r="K113" s="536"/>
      <c r="L113" s="536"/>
      <c r="M113" s="536"/>
      <c r="N113" s="536"/>
      <c r="O113" s="536"/>
      <c r="P113" s="536"/>
    </row>
    <row r="114" spans="2:16" ht="12.75">
      <c r="B114" s="15"/>
      <c r="G114" s="536"/>
      <c r="H114" s="536"/>
      <c r="I114" s="536"/>
      <c r="J114" s="536"/>
      <c r="K114" s="536"/>
      <c r="L114" s="536"/>
      <c r="M114" s="536"/>
      <c r="N114" s="536"/>
      <c r="O114" s="536"/>
      <c r="P114" s="536"/>
    </row>
    <row r="115" spans="2:16" ht="12.75">
      <c r="B115" s="15"/>
      <c r="G115" s="536"/>
      <c r="H115" s="536"/>
      <c r="I115" s="536"/>
      <c r="J115" s="536"/>
      <c r="K115" s="536"/>
      <c r="L115" s="536"/>
      <c r="M115" s="536"/>
      <c r="N115" s="536"/>
      <c r="O115" s="536"/>
      <c r="P115" s="536"/>
    </row>
    <row r="116" spans="2:16" ht="12.75">
      <c r="B116" s="15"/>
      <c r="G116" s="536"/>
      <c r="H116" s="536"/>
      <c r="I116" s="536"/>
      <c r="J116" s="536"/>
      <c r="K116" s="536"/>
      <c r="L116" s="536"/>
      <c r="M116" s="536"/>
      <c r="N116" s="536"/>
      <c r="O116" s="536"/>
      <c r="P116" s="536"/>
    </row>
    <row r="117" spans="1:16" ht="15.75">
      <c r="A117" s="14"/>
      <c r="G117" s="536"/>
      <c r="H117" s="536"/>
      <c r="I117" s="536"/>
      <c r="J117" s="536"/>
      <c r="K117" s="536"/>
      <c r="L117" s="536"/>
      <c r="M117" s="536"/>
      <c r="N117" s="536"/>
      <c r="O117" s="536"/>
      <c r="P117" s="536"/>
    </row>
    <row r="118" spans="1:17" ht="24" thickBot="1">
      <c r="A118" s="178" t="s">
        <v>234</v>
      </c>
      <c r="G118" s="482"/>
      <c r="H118" s="482"/>
      <c r="I118" s="79" t="s">
        <v>386</v>
      </c>
      <c r="J118" s="482"/>
      <c r="K118" s="482"/>
      <c r="L118" s="482"/>
      <c r="M118" s="482"/>
      <c r="N118" s="79" t="s">
        <v>387</v>
      </c>
      <c r="O118" s="482"/>
      <c r="P118" s="482"/>
      <c r="Q118" s="537" t="str">
        <f>Q1</f>
        <v>FEBUARY-2019</v>
      </c>
    </row>
    <row r="119" spans="1:17" ht="39.75" thickBot="1" thickTop="1">
      <c r="A119" s="527" t="s">
        <v>8</v>
      </c>
      <c r="B119" s="504" t="s">
        <v>9</v>
      </c>
      <c r="C119" s="505" t="s">
        <v>1</v>
      </c>
      <c r="D119" s="505" t="s">
        <v>2</v>
      </c>
      <c r="E119" s="505" t="s">
        <v>3</v>
      </c>
      <c r="F119" s="505" t="s">
        <v>10</v>
      </c>
      <c r="G119" s="503" t="str">
        <f>G5</f>
        <v>FINAL READING 28/02/2019</v>
      </c>
      <c r="H119" s="505" t="str">
        <f>H5</f>
        <v>INTIAL READING 01/02/2019</v>
      </c>
      <c r="I119" s="505" t="s">
        <v>4</v>
      </c>
      <c r="J119" s="505" t="s">
        <v>5</v>
      </c>
      <c r="K119" s="528" t="s">
        <v>6</v>
      </c>
      <c r="L119" s="503" t="str">
        <f>G5</f>
        <v>FINAL READING 28/02/2019</v>
      </c>
      <c r="M119" s="505" t="str">
        <f>H5</f>
        <v>INTIAL READING 01/02/2019</v>
      </c>
      <c r="N119" s="505" t="s">
        <v>4</v>
      </c>
      <c r="O119" s="505" t="s">
        <v>5</v>
      </c>
      <c r="P119" s="528" t="s">
        <v>6</v>
      </c>
      <c r="Q119" s="528" t="s">
        <v>301</v>
      </c>
    </row>
    <row r="120" spans="1:16" ht="8.25" customHeight="1" thickBot="1" thickTop="1">
      <c r="A120" s="12"/>
      <c r="B120" s="11"/>
      <c r="C120" s="10"/>
      <c r="D120" s="10"/>
      <c r="E120" s="10"/>
      <c r="F120" s="10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</row>
    <row r="121" spans="1:17" ht="15.75" customHeight="1" thickTop="1">
      <c r="A121" s="323"/>
      <c r="B121" s="324" t="s">
        <v>26</v>
      </c>
      <c r="C121" s="311"/>
      <c r="D121" s="305"/>
      <c r="E121" s="305"/>
      <c r="F121" s="305"/>
      <c r="G121" s="538"/>
      <c r="H121" s="539"/>
      <c r="I121" s="539"/>
      <c r="J121" s="539"/>
      <c r="K121" s="540"/>
      <c r="L121" s="538"/>
      <c r="M121" s="539"/>
      <c r="N121" s="539"/>
      <c r="O121" s="539"/>
      <c r="P121" s="540"/>
      <c r="Q121" s="535"/>
    </row>
    <row r="122" spans="1:17" ht="15.75" customHeight="1">
      <c r="A122" s="310">
        <v>1</v>
      </c>
      <c r="B122" s="331" t="s">
        <v>78</v>
      </c>
      <c r="C122" s="321">
        <v>5295192</v>
      </c>
      <c r="D122" s="313" t="s">
        <v>12</v>
      </c>
      <c r="E122" s="313" t="s">
        <v>337</v>
      </c>
      <c r="F122" s="321">
        <v>-100</v>
      </c>
      <c r="G122" s="327">
        <v>12462</v>
      </c>
      <c r="H122" s="328">
        <v>12342</v>
      </c>
      <c r="I122" s="328">
        <f>G122-H122</f>
        <v>120</v>
      </c>
      <c r="J122" s="328">
        <f>$F122*I122</f>
        <v>-12000</v>
      </c>
      <c r="K122" s="329">
        <f>J122/1000000</f>
        <v>-0.012</v>
      </c>
      <c r="L122" s="327">
        <v>104848</v>
      </c>
      <c r="M122" s="328">
        <v>104762</v>
      </c>
      <c r="N122" s="328">
        <f>L122-M122</f>
        <v>86</v>
      </c>
      <c r="O122" s="328">
        <f>$F122*N122</f>
        <v>-8600</v>
      </c>
      <c r="P122" s="329">
        <f>O122/1000000</f>
        <v>-0.0086</v>
      </c>
      <c r="Q122" s="449"/>
    </row>
    <row r="123" spans="1:17" ht="16.5">
      <c r="A123" s="310"/>
      <c r="B123" s="332" t="s">
        <v>38</v>
      </c>
      <c r="C123" s="321"/>
      <c r="D123" s="335"/>
      <c r="E123" s="335"/>
      <c r="F123" s="321"/>
      <c r="G123" s="327"/>
      <c r="H123" s="328"/>
      <c r="I123" s="328"/>
      <c r="J123" s="328"/>
      <c r="K123" s="329"/>
      <c r="L123" s="327"/>
      <c r="M123" s="328"/>
      <c r="N123" s="328"/>
      <c r="O123" s="328"/>
      <c r="P123" s="329"/>
      <c r="Q123" s="449"/>
    </row>
    <row r="124" spans="1:17" ht="16.5">
      <c r="A124" s="310">
        <v>2</v>
      </c>
      <c r="B124" s="331" t="s">
        <v>39</v>
      </c>
      <c r="C124" s="321">
        <v>5128435</v>
      </c>
      <c r="D124" s="334" t="s">
        <v>12</v>
      </c>
      <c r="E124" s="313" t="s">
        <v>337</v>
      </c>
      <c r="F124" s="321">
        <v>-800</v>
      </c>
      <c r="G124" s="327">
        <v>177</v>
      </c>
      <c r="H124" s="328">
        <v>124</v>
      </c>
      <c r="I124" s="328">
        <f>G124-H124</f>
        <v>53</v>
      </c>
      <c r="J124" s="328">
        <f>$F124*I124</f>
        <v>-42400</v>
      </c>
      <c r="K124" s="329">
        <f>J124/1000000</f>
        <v>-0.0424</v>
      </c>
      <c r="L124" s="327">
        <v>9043</v>
      </c>
      <c r="M124" s="328">
        <v>9040</v>
      </c>
      <c r="N124" s="328">
        <f>L124-M124</f>
        <v>3</v>
      </c>
      <c r="O124" s="328">
        <f>$F124*N124</f>
        <v>-2400</v>
      </c>
      <c r="P124" s="329">
        <f>O124/1000000</f>
        <v>-0.0024</v>
      </c>
      <c r="Q124" s="449"/>
    </row>
    <row r="125" spans="1:17" ht="15.75" customHeight="1">
      <c r="A125" s="310"/>
      <c r="B125" s="332" t="s">
        <v>18</v>
      </c>
      <c r="C125" s="321"/>
      <c r="D125" s="334"/>
      <c r="E125" s="313"/>
      <c r="F125" s="321"/>
      <c r="G125" s="327"/>
      <c r="H125" s="328"/>
      <c r="I125" s="328"/>
      <c r="J125" s="328"/>
      <c r="K125" s="329"/>
      <c r="L125" s="327"/>
      <c r="M125" s="328"/>
      <c r="N125" s="328"/>
      <c r="O125" s="328"/>
      <c r="P125" s="329"/>
      <c r="Q125" s="449"/>
    </row>
    <row r="126" spans="1:17" ht="16.5">
      <c r="A126" s="310">
        <v>3</v>
      </c>
      <c r="B126" s="331" t="s">
        <v>19</v>
      </c>
      <c r="C126" s="321">
        <v>4864875</v>
      </c>
      <c r="D126" s="334" t="s">
        <v>12</v>
      </c>
      <c r="E126" s="313" t="s">
        <v>337</v>
      </c>
      <c r="F126" s="321">
        <v>-1000</v>
      </c>
      <c r="G126" s="327">
        <v>2311</v>
      </c>
      <c r="H126" s="328">
        <v>2001</v>
      </c>
      <c r="I126" s="328">
        <f>G126-H126</f>
        <v>310</v>
      </c>
      <c r="J126" s="328">
        <f>$F126*I126</f>
        <v>-310000</v>
      </c>
      <c r="K126" s="329">
        <f>J126/1000000</f>
        <v>-0.31</v>
      </c>
      <c r="L126" s="327">
        <v>606</v>
      </c>
      <c r="M126" s="328">
        <v>606</v>
      </c>
      <c r="N126" s="328">
        <f>L126-M126</f>
        <v>0</v>
      </c>
      <c r="O126" s="328">
        <f>$F126*N126</f>
        <v>0</v>
      </c>
      <c r="P126" s="329">
        <f>O126/1000000</f>
        <v>0</v>
      </c>
      <c r="Q126" s="753"/>
    </row>
    <row r="127" spans="1:17" ht="16.5">
      <c r="A127" s="310">
        <v>4</v>
      </c>
      <c r="B127" s="331" t="s">
        <v>20</v>
      </c>
      <c r="C127" s="321">
        <v>4864914</v>
      </c>
      <c r="D127" s="334" t="s">
        <v>12</v>
      </c>
      <c r="E127" s="313" t="s">
        <v>337</v>
      </c>
      <c r="F127" s="321">
        <v>-400</v>
      </c>
      <c r="G127" s="327">
        <v>4726</v>
      </c>
      <c r="H127" s="328">
        <v>4875</v>
      </c>
      <c r="I127" s="328">
        <f>G127-H127</f>
        <v>-149</v>
      </c>
      <c r="J127" s="328">
        <f>$F127*I127</f>
        <v>59600</v>
      </c>
      <c r="K127" s="329">
        <f>J127/1000000</f>
        <v>0.0596</v>
      </c>
      <c r="L127" s="327">
        <v>486</v>
      </c>
      <c r="M127" s="328">
        <v>486</v>
      </c>
      <c r="N127" s="328">
        <f>L127-M127</f>
        <v>0</v>
      </c>
      <c r="O127" s="328">
        <f>$F127*N127</f>
        <v>0</v>
      </c>
      <c r="P127" s="329">
        <f>O127/1000000</f>
        <v>0</v>
      </c>
      <c r="Q127" s="449"/>
    </row>
    <row r="128" spans="1:17" ht="16.5">
      <c r="A128" s="541"/>
      <c r="B128" s="542" t="s">
        <v>46</v>
      </c>
      <c r="C128" s="309"/>
      <c r="D128" s="313"/>
      <c r="E128" s="313"/>
      <c r="F128" s="543"/>
      <c r="G128" s="544"/>
      <c r="H128" s="545"/>
      <c r="I128" s="328"/>
      <c r="J128" s="328"/>
      <c r="K128" s="329"/>
      <c r="L128" s="544"/>
      <c r="M128" s="545"/>
      <c r="N128" s="328"/>
      <c r="O128" s="328"/>
      <c r="P128" s="329"/>
      <c r="Q128" s="449"/>
    </row>
    <row r="129" spans="1:17" ht="16.5">
      <c r="A129" s="310">
        <v>5</v>
      </c>
      <c r="B129" s="486" t="s">
        <v>47</v>
      </c>
      <c r="C129" s="321">
        <v>4865149</v>
      </c>
      <c r="D129" s="335" t="s">
        <v>12</v>
      </c>
      <c r="E129" s="313" t="s">
        <v>337</v>
      </c>
      <c r="F129" s="321">
        <v>-187.5</v>
      </c>
      <c r="G129" s="327">
        <v>998856</v>
      </c>
      <c r="H129" s="328">
        <v>998991</v>
      </c>
      <c r="I129" s="328">
        <f>G129-H129</f>
        <v>-135</v>
      </c>
      <c r="J129" s="328">
        <f>$F129*I129</f>
        <v>25312.5</v>
      </c>
      <c r="K129" s="329">
        <f>J129/1000000</f>
        <v>0.0253125</v>
      </c>
      <c r="L129" s="327">
        <v>999934</v>
      </c>
      <c r="M129" s="328">
        <v>999934</v>
      </c>
      <c r="N129" s="328">
        <f>L129-M129</f>
        <v>0</v>
      </c>
      <c r="O129" s="328">
        <f>$F129*N129</f>
        <v>0</v>
      </c>
      <c r="P129" s="329">
        <f>O129/1000000</f>
        <v>0</v>
      </c>
      <c r="Q129" s="479"/>
    </row>
    <row r="130" spans="1:17" ht="16.5">
      <c r="A130" s="310"/>
      <c r="B130" s="332" t="s">
        <v>34</v>
      </c>
      <c r="C130" s="321"/>
      <c r="D130" s="335"/>
      <c r="E130" s="313"/>
      <c r="F130" s="321"/>
      <c r="G130" s="327"/>
      <c r="H130" s="328"/>
      <c r="I130" s="328"/>
      <c r="J130" s="328"/>
      <c r="K130" s="329"/>
      <c r="L130" s="327"/>
      <c r="M130" s="328"/>
      <c r="N130" s="328"/>
      <c r="O130" s="328"/>
      <c r="P130" s="329"/>
      <c r="Q130" s="449"/>
    </row>
    <row r="131" spans="1:17" ht="16.5">
      <c r="A131" s="310">
        <v>6</v>
      </c>
      <c r="B131" s="331" t="s">
        <v>351</v>
      </c>
      <c r="C131" s="321">
        <v>5128439</v>
      </c>
      <c r="D131" s="334" t="s">
        <v>12</v>
      </c>
      <c r="E131" s="313" t="s">
        <v>337</v>
      </c>
      <c r="F131" s="321">
        <v>-800</v>
      </c>
      <c r="G131" s="327">
        <v>952748</v>
      </c>
      <c r="H131" s="328">
        <v>957483</v>
      </c>
      <c r="I131" s="328">
        <f>G131-H131</f>
        <v>-4735</v>
      </c>
      <c r="J131" s="328">
        <f>$F131*I131</f>
        <v>3788000</v>
      </c>
      <c r="K131" s="329">
        <f>J131/1000000</f>
        <v>3.788</v>
      </c>
      <c r="L131" s="327">
        <v>998693</v>
      </c>
      <c r="M131" s="328">
        <v>998693</v>
      </c>
      <c r="N131" s="328">
        <f>L131-M131</f>
        <v>0</v>
      </c>
      <c r="O131" s="328">
        <f>$F131*N131</f>
        <v>0</v>
      </c>
      <c r="P131" s="329">
        <f>O131/1000000</f>
        <v>0</v>
      </c>
      <c r="Q131" s="449"/>
    </row>
    <row r="132" spans="1:17" ht="16.5">
      <c r="A132" s="310"/>
      <c r="B132" s="333" t="s">
        <v>374</v>
      </c>
      <c r="C132" s="321"/>
      <c r="D132" s="334"/>
      <c r="E132" s="313"/>
      <c r="F132" s="321"/>
      <c r="G132" s="327"/>
      <c r="H132" s="328"/>
      <c r="I132" s="328"/>
      <c r="J132" s="328"/>
      <c r="K132" s="329"/>
      <c r="L132" s="327"/>
      <c r="M132" s="328"/>
      <c r="N132" s="328"/>
      <c r="O132" s="328"/>
      <c r="P132" s="329"/>
      <c r="Q132" s="449"/>
    </row>
    <row r="133" spans="1:17" s="313" customFormat="1" ht="14.25">
      <c r="A133" s="335">
        <v>7</v>
      </c>
      <c r="B133" s="754" t="s">
        <v>379</v>
      </c>
      <c r="C133" s="351">
        <v>4864971</v>
      </c>
      <c r="D133" s="334" t="s">
        <v>12</v>
      </c>
      <c r="E133" s="313" t="s">
        <v>337</v>
      </c>
      <c r="F133" s="334">
        <v>800</v>
      </c>
      <c r="G133" s="347">
        <v>0</v>
      </c>
      <c r="H133" s="335">
        <v>0</v>
      </c>
      <c r="I133" s="335">
        <f>G133-H133</f>
        <v>0</v>
      </c>
      <c r="J133" s="335">
        <f>$F133*I133</f>
        <v>0</v>
      </c>
      <c r="K133" s="335">
        <f>J133/1000000</f>
        <v>0</v>
      </c>
      <c r="L133" s="347">
        <v>0</v>
      </c>
      <c r="M133" s="335">
        <v>0</v>
      </c>
      <c r="N133" s="335">
        <f>L133-M133</f>
        <v>0</v>
      </c>
      <c r="O133" s="335">
        <f>$F133*N133</f>
        <v>0</v>
      </c>
      <c r="P133" s="335">
        <f>O133/1000000</f>
        <v>0</v>
      </c>
      <c r="Q133" s="472"/>
    </row>
    <row r="134" spans="1:17" s="660" customFormat="1" ht="18" customHeight="1">
      <c r="A134" s="347"/>
      <c r="B134" s="748" t="s">
        <v>442</v>
      </c>
      <c r="C134" s="351"/>
      <c r="D134" s="334"/>
      <c r="E134" s="313"/>
      <c r="F134" s="334"/>
      <c r="G134" s="347"/>
      <c r="H134" s="335"/>
      <c r="I134" s="335"/>
      <c r="J134" s="335"/>
      <c r="K134" s="335"/>
      <c r="L134" s="347"/>
      <c r="M134" s="335"/>
      <c r="N134" s="335"/>
      <c r="O134" s="335"/>
      <c r="P134" s="335"/>
      <c r="Q134" s="472"/>
    </row>
    <row r="135" spans="1:17" s="660" customFormat="1" ht="14.25">
      <c r="A135" s="347">
        <v>8</v>
      </c>
      <c r="B135" s="754" t="s">
        <v>443</v>
      </c>
      <c r="C135" s="351">
        <v>4864952</v>
      </c>
      <c r="D135" s="334" t="s">
        <v>12</v>
      </c>
      <c r="E135" s="313" t="s">
        <v>337</v>
      </c>
      <c r="F135" s="334">
        <v>-625</v>
      </c>
      <c r="G135" s="347">
        <v>995569</v>
      </c>
      <c r="H135" s="335">
        <v>995712</v>
      </c>
      <c r="I135" s="335">
        <f>G135-H135</f>
        <v>-143</v>
      </c>
      <c r="J135" s="335">
        <f>$F135*I135</f>
        <v>89375</v>
      </c>
      <c r="K135" s="335">
        <f>J135/1000000</f>
        <v>0.089375</v>
      </c>
      <c r="L135" s="347">
        <v>999990</v>
      </c>
      <c r="M135" s="335">
        <v>999990</v>
      </c>
      <c r="N135" s="335">
        <f>L135-M135</f>
        <v>0</v>
      </c>
      <c r="O135" s="335">
        <f>$F135*N135</f>
        <v>0</v>
      </c>
      <c r="P135" s="335">
        <f>O135/1000000</f>
        <v>0</v>
      </c>
      <c r="Q135" s="472"/>
    </row>
    <row r="136" spans="1:17" s="660" customFormat="1" ht="14.25">
      <c r="A136" s="347">
        <v>9</v>
      </c>
      <c r="B136" s="754" t="s">
        <v>443</v>
      </c>
      <c r="C136" s="351">
        <v>5129958</v>
      </c>
      <c r="D136" s="334" t="s">
        <v>12</v>
      </c>
      <c r="E136" s="313" t="s">
        <v>337</v>
      </c>
      <c r="F136" s="334">
        <v>-625</v>
      </c>
      <c r="G136" s="347">
        <v>997584</v>
      </c>
      <c r="H136" s="335">
        <v>998571</v>
      </c>
      <c r="I136" s="335">
        <f>G136-H136</f>
        <v>-987</v>
      </c>
      <c r="J136" s="335">
        <f>$F136*I136</f>
        <v>616875</v>
      </c>
      <c r="K136" s="335">
        <f>J136/1000000</f>
        <v>0.616875</v>
      </c>
      <c r="L136" s="347">
        <v>999883</v>
      </c>
      <c r="M136" s="335">
        <v>999883</v>
      </c>
      <c r="N136" s="335">
        <f>L136-M136</f>
        <v>0</v>
      </c>
      <c r="O136" s="335">
        <f>$F136*N136</f>
        <v>0</v>
      </c>
      <c r="P136" s="335">
        <f>O136/1000000</f>
        <v>0</v>
      </c>
      <c r="Q136" s="472"/>
    </row>
    <row r="137" spans="1:17" s="660" customFormat="1" ht="15">
      <c r="A137" s="347"/>
      <c r="B137" s="748" t="s">
        <v>445</v>
      </c>
      <c r="C137" s="351"/>
      <c r="D137" s="334"/>
      <c r="E137" s="313"/>
      <c r="F137" s="334"/>
      <c r="G137" s="347"/>
      <c r="H137" s="335"/>
      <c r="I137" s="335"/>
      <c r="J137" s="335"/>
      <c r="K137" s="335"/>
      <c r="L137" s="347"/>
      <c r="M137" s="335"/>
      <c r="N137" s="335"/>
      <c r="O137" s="335"/>
      <c r="P137" s="335"/>
      <c r="Q137" s="472"/>
    </row>
    <row r="138" spans="1:17" s="660" customFormat="1" ht="14.25">
      <c r="A138" s="347">
        <v>10</v>
      </c>
      <c r="B138" s="754" t="s">
        <v>446</v>
      </c>
      <c r="C138" s="351">
        <v>4865158</v>
      </c>
      <c r="D138" s="334" t="s">
        <v>12</v>
      </c>
      <c r="E138" s="313" t="s">
        <v>337</v>
      </c>
      <c r="F138" s="334">
        <v>-200</v>
      </c>
      <c r="G138" s="347">
        <v>999685</v>
      </c>
      <c r="H138" s="335">
        <v>999661</v>
      </c>
      <c r="I138" s="335">
        <f>G138-H138</f>
        <v>24</v>
      </c>
      <c r="J138" s="335">
        <f>$F138*I138</f>
        <v>-4800</v>
      </c>
      <c r="K138" s="335">
        <f>J138/1000000</f>
        <v>-0.0048</v>
      </c>
      <c r="L138" s="347">
        <v>11233</v>
      </c>
      <c r="M138" s="335">
        <v>11230</v>
      </c>
      <c r="N138" s="335">
        <f>L138-M138</f>
        <v>3</v>
      </c>
      <c r="O138" s="335">
        <f>$F138*N138</f>
        <v>-600</v>
      </c>
      <c r="P138" s="335">
        <f>O138/1000000</f>
        <v>-0.0006</v>
      </c>
      <c r="Q138" s="472"/>
    </row>
    <row r="139" spans="1:17" s="660" customFormat="1" ht="14.25">
      <c r="A139" s="347">
        <v>11</v>
      </c>
      <c r="B139" s="754" t="s">
        <v>447</v>
      </c>
      <c r="C139" s="351">
        <v>4864816</v>
      </c>
      <c r="D139" s="334" t="s">
        <v>12</v>
      </c>
      <c r="E139" s="313" t="s">
        <v>337</v>
      </c>
      <c r="F139" s="334">
        <v>-187.5</v>
      </c>
      <c r="G139" s="347">
        <v>997533</v>
      </c>
      <c r="H139" s="335">
        <v>997805</v>
      </c>
      <c r="I139" s="335">
        <f>G139-H139</f>
        <v>-272</v>
      </c>
      <c r="J139" s="335">
        <f>$F139*I139</f>
        <v>51000</v>
      </c>
      <c r="K139" s="335">
        <f>J139/1000000</f>
        <v>0.051</v>
      </c>
      <c r="L139" s="347">
        <v>5075</v>
      </c>
      <c r="M139" s="335">
        <v>5070</v>
      </c>
      <c r="N139" s="335">
        <f>L139-M139</f>
        <v>5</v>
      </c>
      <c r="O139" s="335">
        <f>$F139*N139</f>
        <v>-937.5</v>
      </c>
      <c r="P139" s="335">
        <f>O139/1000000</f>
        <v>-0.0009375</v>
      </c>
      <c r="Q139" s="472"/>
    </row>
    <row r="140" spans="1:17" s="660" customFormat="1" ht="14.25">
      <c r="A140" s="347">
        <v>12</v>
      </c>
      <c r="B140" s="754" t="s">
        <v>448</v>
      </c>
      <c r="C140" s="351">
        <v>4864808</v>
      </c>
      <c r="D140" s="334" t="s">
        <v>12</v>
      </c>
      <c r="E140" s="313" t="s">
        <v>337</v>
      </c>
      <c r="F140" s="334">
        <v>-187.5</v>
      </c>
      <c r="G140" s="347">
        <v>998719</v>
      </c>
      <c r="H140" s="335">
        <v>998719</v>
      </c>
      <c r="I140" s="335">
        <f>G140-H140</f>
        <v>0</v>
      </c>
      <c r="J140" s="335">
        <f>$F140*I140</f>
        <v>0</v>
      </c>
      <c r="K140" s="335">
        <f>J140/1000000</f>
        <v>0</v>
      </c>
      <c r="L140" s="347">
        <v>3614</v>
      </c>
      <c r="M140" s="335">
        <v>3614</v>
      </c>
      <c r="N140" s="335">
        <f>L140-M140</f>
        <v>0</v>
      </c>
      <c r="O140" s="335">
        <f>$F140*N140</f>
        <v>0</v>
      </c>
      <c r="P140" s="335">
        <f>O140/1000000</f>
        <v>0</v>
      </c>
      <c r="Q140" s="472"/>
    </row>
    <row r="141" spans="1:17" s="660" customFormat="1" ht="14.25">
      <c r="A141" s="347">
        <v>13</v>
      </c>
      <c r="B141" s="754" t="s">
        <v>449</v>
      </c>
      <c r="C141" s="351">
        <v>4865005</v>
      </c>
      <c r="D141" s="334" t="s">
        <v>12</v>
      </c>
      <c r="E141" s="313" t="s">
        <v>337</v>
      </c>
      <c r="F141" s="334">
        <v>-250</v>
      </c>
      <c r="G141" s="347">
        <v>1072</v>
      </c>
      <c r="H141" s="335">
        <v>1000</v>
      </c>
      <c r="I141" s="335">
        <f>G141-H141</f>
        <v>72</v>
      </c>
      <c r="J141" s="335">
        <f>$F141*I141</f>
        <v>-18000</v>
      </c>
      <c r="K141" s="335">
        <f>J141/1000000</f>
        <v>-0.018</v>
      </c>
      <c r="L141" s="347">
        <v>5385</v>
      </c>
      <c r="M141" s="335">
        <v>5385</v>
      </c>
      <c r="N141" s="335">
        <f>L141-M141</f>
        <v>0</v>
      </c>
      <c r="O141" s="335">
        <f>$F141*N141</f>
        <v>0</v>
      </c>
      <c r="P141" s="335">
        <f>O141/1000000</f>
        <v>0</v>
      </c>
      <c r="Q141" s="472"/>
    </row>
    <row r="142" spans="1:17" s="751" customFormat="1" ht="15" thickBot="1">
      <c r="A142" s="698">
        <v>14</v>
      </c>
      <c r="B142" s="749" t="s">
        <v>450</v>
      </c>
      <c r="C142" s="750">
        <v>4864822</v>
      </c>
      <c r="D142" s="755" t="s">
        <v>12</v>
      </c>
      <c r="E142" s="751" t="s">
        <v>337</v>
      </c>
      <c r="F142" s="750">
        <v>-100</v>
      </c>
      <c r="G142" s="698">
        <v>999130</v>
      </c>
      <c r="H142" s="750">
        <v>999378</v>
      </c>
      <c r="I142" s="750">
        <f>G142-H142</f>
        <v>-248</v>
      </c>
      <c r="J142" s="750">
        <f>$F142*I142</f>
        <v>24800</v>
      </c>
      <c r="K142" s="750">
        <f>J142/1000000</f>
        <v>0.0248</v>
      </c>
      <c r="L142" s="698">
        <v>16959</v>
      </c>
      <c r="M142" s="750">
        <v>16947</v>
      </c>
      <c r="N142" s="750">
        <f>L142-M142</f>
        <v>12</v>
      </c>
      <c r="O142" s="750">
        <f>$F142*N142</f>
        <v>-1200</v>
      </c>
      <c r="P142" s="750">
        <f>O142/1000000</f>
        <v>-0.0012</v>
      </c>
      <c r="Q142" s="756"/>
    </row>
    <row r="143" ht="15.75" thickTop="1">
      <c r="L143" s="328"/>
    </row>
    <row r="144" spans="2:16" ht="18">
      <c r="B144" s="303" t="s">
        <v>302</v>
      </c>
      <c r="K144" s="149">
        <f>SUM(K122:K142)</f>
        <v>4.2677625</v>
      </c>
      <c r="P144" s="149">
        <f>SUM(P122:P142)</f>
        <v>-0.0137375</v>
      </c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spans="11:16" ht="15.75">
      <c r="K149" s="84"/>
      <c r="P149" s="84"/>
    </row>
    <row r="150" ht="13.5" thickBot="1"/>
    <row r="151" spans="1:17" ht="31.5" customHeight="1">
      <c r="A151" s="135" t="s">
        <v>237</v>
      </c>
      <c r="B151" s="136"/>
      <c r="C151" s="136"/>
      <c r="D151" s="137"/>
      <c r="E151" s="138"/>
      <c r="F151" s="137"/>
      <c r="G151" s="137"/>
      <c r="H151" s="136"/>
      <c r="I151" s="139"/>
      <c r="J151" s="140"/>
      <c r="K151" s="141"/>
      <c r="L151" s="547"/>
      <c r="M151" s="547"/>
      <c r="N151" s="547"/>
      <c r="O151" s="547"/>
      <c r="P151" s="547"/>
      <c r="Q151" s="548"/>
    </row>
    <row r="152" spans="1:17" ht="28.5" customHeight="1">
      <c r="A152" s="142" t="s">
        <v>299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K111</f>
        <v>-69.77927396333335</v>
      </c>
      <c r="L152" s="482"/>
      <c r="M152" s="482"/>
      <c r="N152" s="482"/>
      <c r="O152" s="482"/>
      <c r="P152" s="134">
        <f>P111</f>
        <v>0.09926616333333332</v>
      </c>
      <c r="Q152" s="549"/>
    </row>
    <row r="153" spans="1:17" ht="28.5" customHeight="1">
      <c r="A153" s="142" t="s">
        <v>300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K144</f>
        <v>4.2677625</v>
      </c>
      <c r="L153" s="482"/>
      <c r="M153" s="482"/>
      <c r="N153" s="482"/>
      <c r="O153" s="482"/>
      <c r="P153" s="134">
        <f>P144</f>
        <v>-0.0137375</v>
      </c>
      <c r="Q153" s="549"/>
    </row>
    <row r="154" spans="1:17" ht="28.5" customHeight="1">
      <c r="A154" s="142" t="s">
        <v>238</v>
      </c>
      <c r="B154" s="81"/>
      <c r="C154" s="81"/>
      <c r="D154" s="81"/>
      <c r="E154" s="82"/>
      <c r="F154" s="81"/>
      <c r="G154" s="81"/>
      <c r="H154" s="81"/>
      <c r="I154" s="83"/>
      <c r="J154" s="81"/>
      <c r="K154" s="134">
        <f>'ROHTAK ROAD'!K43</f>
        <v>0.5807499999999999</v>
      </c>
      <c r="L154" s="482"/>
      <c r="M154" s="482"/>
      <c r="N154" s="482"/>
      <c r="O154" s="482"/>
      <c r="P154" s="134">
        <f>'ROHTAK ROAD'!P43</f>
        <v>0.08656250000000001</v>
      </c>
      <c r="Q154" s="549"/>
    </row>
    <row r="155" spans="1:17" ht="27.75" customHeight="1" thickBot="1">
      <c r="A155" s="144" t="s">
        <v>239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405">
        <f>SUM(K152:K154)</f>
        <v>-64.93076146333335</v>
      </c>
      <c r="L155" s="550"/>
      <c r="M155" s="550"/>
      <c r="N155" s="550"/>
      <c r="O155" s="550"/>
      <c r="P155" s="405">
        <f>SUM(P152:P154)</f>
        <v>0.17209116333333335</v>
      </c>
      <c r="Q155" s="551"/>
    </row>
    <row r="159" ht="13.5" thickBot="1">
      <c r="A159" s="232"/>
    </row>
    <row r="160" spans="1:17" ht="12.75">
      <c r="A160" s="552"/>
      <c r="B160" s="553"/>
      <c r="C160" s="553"/>
      <c r="D160" s="553"/>
      <c r="E160" s="553"/>
      <c r="F160" s="553"/>
      <c r="G160" s="553"/>
      <c r="H160" s="547"/>
      <c r="I160" s="547"/>
      <c r="J160" s="547"/>
      <c r="K160" s="547"/>
      <c r="L160" s="547"/>
      <c r="M160" s="547"/>
      <c r="N160" s="547"/>
      <c r="O160" s="547"/>
      <c r="P160" s="547"/>
      <c r="Q160" s="548"/>
    </row>
    <row r="161" spans="1:17" ht="23.25">
      <c r="A161" s="554" t="s">
        <v>318</v>
      </c>
      <c r="B161" s="555"/>
      <c r="C161" s="555"/>
      <c r="D161" s="555"/>
      <c r="E161" s="555"/>
      <c r="F161" s="555"/>
      <c r="G161" s="555"/>
      <c r="H161" s="482"/>
      <c r="I161" s="482"/>
      <c r="J161" s="482"/>
      <c r="K161" s="482"/>
      <c r="L161" s="482"/>
      <c r="M161" s="482"/>
      <c r="N161" s="482"/>
      <c r="O161" s="482"/>
      <c r="P161" s="482"/>
      <c r="Q161" s="549"/>
    </row>
    <row r="162" spans="1:17" ht="12.75">
      <c r="A162" s="556"/>
      <c r="B162" s="555"/>
      <c r="C162" s="555"/>
      <c r="D162" s="555"/>
      <c r="E162" s="555"/>
      <c r="F162" s="555"/>
      <c r="G162" s="555"/>
      <c r="H162" s="482"/>
      <c r="I162" s="482"/>
      <c r="J162" s="482"/>
      <c r="K162" s="482"/>
      <c r="L162" s="482"/>
      <c r="M162" s="482"/>
      <c r="N162" s="482"/>
      <c r="O162" s="482"/>
      <c r="P162" s="482"/>
      <c r="Q162" s="549"/>
    </row>
    <row r="163" spans="1:17" ht="15.75">
      <c r="A163" s="557"/>
      <c r="B163" s="558"/>
      <c r="C163" s="558"/>
      <c r="D163" s="558"/>
      <c r="E163" s="558"/>
      <c r="F163" s="558"/>
      <c r="G163" s="558"/>
      <c r="H163" s="482"/>
      <c r="I163" s="482"/>
      <c r="J163" s="482"/>
      <c r="K163" s="559" t="s">
        <v>330</v>
      </c>
      <c r="L163" s="482"/>
      <c r="M163" s="482"/>
      <c r="N163" s="482"/>
      <c r="O163" s="482"/>
      <c r="P163" s="559" t="s">
        <v>331</v>
      </c>
      <c r="Q163" s="549"/>
    </row>
    <row r="164" spans="1:17" ht="12.75">
      <c r="A164" s="560"/>
      <c r="B164" s="93"/>
      <c r="C164" s="93"/>
      <c r="D164" s="93"/>
      <c r="E164" s="93"/>
      <c r="F164" s="93"/>
      <c r="G164" s="93"/>
      <c r="H164" s="482"/>
      <c r="I164" s="482"/>
      <c r="J164" s="482"/>
      <c r="K164" s="482"/>
      <c r="L164" s="482"/>
      <c r="M164" s="482"/>
      <c r="N164" s="482"/>
      <c r="O164" s="482"/>
      <c r="P164" s="482"/>
      <c r="Q164" s="549"/>
    </row>
    <row r="165" spans="1:17" ht="12.75">
      <c r="A165" s="560"/>
      <c r="B165" s="93"/>
      <c r="C165" s="93"/>
      <c r="D165" s="93"/>
      <c r="E165" s="93"/>
      <c r="F165" s="93"/>
      <c r="G165" s="93"/>
      <c r="H165" s="482"/>
      <c r="I165" s="482"/>
      <c r="J165" s="482"/>
      <c r="K165" s="482"/>
      <c r="L165" s="482"/>
      <c r="M165" s="482"/>
      <c r="N165" s="482"/>
      <c r="O165" s="482"/>
      <c r="P165" s="482"/>
      <c r="Q165" s="549"/>
    </row>
    <row r="166" spans="1:17" ht="24.75" customHeight="1">
      <c r="A166" s="561" t="s">
        <v>321</v>
      </c>
      <c r="B166" s="562"/>
      <c r="C166" s="562"/>
      <c r="D166" s="563"/>
      <c r="E166" s="563"/>
      <c r="F166" s="564"/>
      <c r="G166" s="563"/>
      <c r="H166" s="482"/>
      <c r="I166" s="482"/>
      <c r="J166" s="482"/>
      <c r="K166" s="565">
        <f>K155</f>
        <v>-64.93076146333335</v>
      </c>
      <c r="L166" s="563" t="s">
        <v>319</v>
      </c>
      <c r="M166" s="482"/>
      <c r="N166" s="482"/>
      <c r="O166" s="482"/>
      <c r="P166" s="565">
        <f>P155</f>
        <v>0.17209116333333335</v>
      </c>
      <c r="Q166" s="566" t="s">
        <v>319</v>
      </c>
    </row>
    <row r="167" spans="1:17" ht="15">
      <c r="A167" s="567"/>
      <c r="B167" s="568"/>
      <c r="C167" s="568"/>
      <c r="D167" s="555"/>
      <c r="E167" s="555"/>
      <c r="F167" s="569"/>
      <c r="G167" s="555"/>
      <c r="H167" s="482"/>
      <c r="I167" s="482"/>
      <c r="J167" s="482"/>
      <c r="K167" s="545"/>
      <c r="L167" s="555"/>
      <c r="M167" s="482"/>
      <c r="N167" s="482"/>
      <c r="O167" s="482"/>
      <c r="P167" s="545"/>
      <c r="Q167" s="570"/>
    </row>
    <row r="168" spans="1:17" ht="22.5" customHeight="1">
      <c r="A168" s="571" t="s">
        <v>320</v>
      </c>
      <c r="B168" s="44"/>
      <c r="C168" s="44"/>
      <c r="D168" s="555"/>
      <c r="E168" s="555"/>
      <c r="F168" s="572"/>
      <c r="G168" s="563"/>
      <c r="H168" s="482"/>
      <c r="I168" s="482"/>
      <c r="J168" s="482"/>
      <c r="K168" s="565">
        <f>'STEPPED UP GENCO'!K39</f>
        <v>0.0889707000000002</v>
      </c>
      <c r="L168" s="563" t="s">
        <v>319</v>
      </c>
      <c r="M168" s="482"/>
      <c r="N168" s="482"/>
      <c r="O168" s="482"/>
      <c r="P168" s="565">
        <f>'STEPPED UP GENCO'!P39</f>
        <v>0</v>
      </c>
      <c r="Q168" s="566" t="s">
        <v>319</v>
      </c>
    </row>
    <row r="169" spans="1:17" ht="12.75">
      <c r="A169" s="573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549"/>
    </row>
    <row r="170" spans="1:17" ht="2.25" customHeight="1">
      <c r="A170" s="573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549"/>
    </row>
    <row r="171" spans="1:17" ht="7.5" customHeight="1">
      <c r="A171" s="573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549"/>
    </row>
    <row r="172" spans="1:17" ht="21" thickBot="1">
      <c r="A172" s="574"/>
      <c r="B172" s="550"/>
      <c r="C172" s="550"/>
      <c r="D172" s="550"/>
      <c r="E172" s="550"/>
      <c r="F172" s="550"/>
      <c r="G172" s="550"/>
      <c r="H172" s="575"/>
      <c r="I172" s="575"/>
      <c r="J172" s="576" t="s">
        <v>322</v>
      </c>
      <c r="K172" s="577">
        <f>SUM(K166:K171)</f>
        <v>-64.84179076333335</v>
      </c>
      <c r="L172" s="575" t="s">
        <v>319</v>
      </c>
      <c r="M172" s="578"/>
      <c r="N172" s="550"/>
      <c r="O172" s="550"/>
      <c r="P172" s="577">
        <f>SUM(P166:P171)</f>
        <v>0.17209116333333335</v>
      </c>
      <c r="Q172" s="579" t="s">
        <v>319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4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6.8515625" style="445" customWidth="1"/>
    <col min="2" max="2" width="12.00390625" style="445" customWidth="1"/>
    <col min="3" max="3" width="9.8515625" style="445" bestFit="1" customWidth="1"/>
    <col min="4" max="5" width="9.140625" style="445" customWidth="1"/>
    <col min="6" max="6" width="9.28125" style="445" bestFit="1" customWidth="1"/>
    <col min="7" max="7" width="13.00390625" style="445" customWidth="1"/>
    <col min="8" max="8" width="12.140625" style="445" customWidth="1"/>
    <col min="9" max="9" width="9.28125" style="445" bestFit="1" customWidth="1"/>
    <col min="10" max="10" width="10.57421875" style="445" bestFit="1" customWidth="1"/>
    <col min="11" max="11" width="10.00390625" style="445" customWidth="1"/>
    <col min="12" max="13" width="11.8515625" style="445" customWidth="1"/>
    <col min="14" max="14" width="9.28125" style="445" bestFit="1" customWidth="1"/>
    <col min="15" max="15" width="10.57421875" style="445" bestFit="1" customWidth="1"/>
    <col min="16" max="16" width="12.7109375" style="445" customWidth="1"/>
    <col min="17" max="17" width="12.28125" style="445" customWidth="1"/>
    <col min="18" max="16384" width="9.140625" style="445" customWidth="1"/>
  </cols>
  <sheetData>
    <row r="1" spans="1:16" ht="24" thickBot="1">
      <c r="A1" s="3"/>
      <c r="G1" s="482"/>
      <c r="H1" s="482"/>
      <c r="I1" s="45" t="s">
        <v>386</v>
      </c>
      <c r="J1" s="482"/>
      <c r="K1" s="482"/>
      <c r="L1" s="482"/>
      <c r="M1" s="482"/>
      <c r="N1" s="45" t="s">
        <v>387</v>
      </c>
      <c r="O1" s="482"/>
      <c r="P1" s="482"/>
    </row>
    <row r="2" spans="1:17" ht="39.75" thickBot="1" thickTop="1">
      <c r="A2" s="503" t="s">
        <v>8</v>
      </c>
      <c r="B2" s="504" t="s">
        <v>9</v>
      </c>
      <c r="C2" s="505" t="s">
        <v>1</v>
      </c>
      <c r="D2" s="505" t="s">
        <v>2</v>
      </c>
      <c r="E2" s="505" t="s">
        <v>3</v>
      </c>
      <c r="F2" s="505" t="s">
        <v>10</v>
      </c>
      <c r="G2" s="503" t="str">
        <f>NDPL!G5</f>
        <v>FINAL READING 28/02/2019</v>
      </c>
      <c r="H2" s="505" t="str">
        <f>NDPL!H5</f>
        <v>INTIAL READING 01/02/2019</v>
      </c>
      <c r="I2" s="505" t="s">
        <v>4</v>
      </c>
      <c r="J2" s="505" t="s">
        <v>5</v>
      </c>
      <c r="K2" s="505" t="s">
        <v>6</v>
      </c>
      <c r="L2" s="503" t="str">
        <f>NDPL!G5</f>
        <v>FINAL READING 28/02/2019</v>
      </c>
      <c r="M2" s="505" t="str">
        <f>NDPL!H5</f>
        <v>INTIAL READING 01/02/2019</v>
      </c>
      <c r="N2" s="505" t="s">
        <v>4</v>
      </c>
      <c r="O2" s="505" t="s">
        <v>5</v>
      </c>
      <c r="P2" s="528" t="s">
        <v>6</v>
      </c>
      <c r="Q2" s="684"/>
    </row>
    <row r="3" ht="14.25" thickBot="1" thickTop="1"/>
    <row r="4" spans="1:17" ht="13.5" thickTop="1">
      <c r="A4" s="458"/>
      <c r="B4" s="244" t="s">
        <v>332</v>
      </c>
      <c r="C4" s="457"/>
      <c r="D4" s="457"/>
      <c r="E4" s="457"/>
      <c r="F4" s="587"/>
      <c r="G4" s="458"/>
      <c r="H4" s="457"/>
      <c r="I4" s="457"/>
      <c r="J4" s="457"/>
      <c r="K4" s="587"/>
      <c r="L4" s="458"/>
      <c r="M4" s="457"/>
      <c r="N4" s="457"/>
      <c r="O4" s="457"/>
      <c r="P4" s="587"/>
      <c r="Q4" s="535"/>
    </row>
    <row r="5" spans="1:17" ht="12.75">
      <c r="A5" s="685"/>
      <c r="B5" s="123" t="s">
        <v>336</v>
      </c>
      <c r="C5" s="124" t="s">
        <v>272</v>
      </c>
      <c r="D5" s="482"/>
      <c r="E5" s="482"/>
      <c r="F5" s="678"/>
      <c r="G5" s="685"/>
      <c r="H5" s="482"/>
      <c r="I5" s="482"/>
      <c r="J5" s="482"/>
      <c r="K5" s="678"/>
      <c r="L5" s="685"/>
      <c r="M5" s="482"/>
      <c r="N5" s="482"/>
      <c r="O5" s="482"/>
      <c r="P5" s="678"/>
      <c r="Q5" s="449"/>
    </row>
    <row r="6" spans="1:17" ht="15">
      <c r="A6" s="481">
        <v>1</v>
      </c>
      <c r="B6" s="482" t="s">
        <v>333</v>
      </c>
      <c r="C6" s="483">
        <v>5100238</v>
      </c>
      <c r="D6" s="121" t="s">
        <v>12</v>
      </c>
      <c r="E6" s="121" t="s">
        <v>274</v>
      </c>
      <c r="F6" s="484">
        <v>750</v>
      </c>
      <c r="G6" s="327">
        <v>38764</v>
      </c>
      <c r="H6" s="264">
        <v>36990</v>
      </c>
      <c r="I6" s="385">
        <f>G6-H6</f>
        <v>1774</v>
      </c>
      <c r="J6" s="385">
        <f>$F6*I6</f>
        <v>1330500</v>
      </c>
      <c r="K6" s="468">
        <f>J6/1000000</f>
        <v>1.3305</v>
      </c>
      <c r="L6" s="327">
        <v>999899</v>
      </c>
      <c r="M6" s="264">
        <v>999899</v>
      </c>
      <c r="N6" s="385">
        <f>L6-M6</f>
        <v>0</v>
      </c>
      <c r="O6" s="385">
        <f>$F6*N6</f>
        <v>0</v>
      </c>
      <c r="P6" s="468">
        <f>O6/1000000</f>
        <v>0</v>
      </c>
      <c r="Q6" s="461"/>
    </row>
    <row r="7" spans="1:17" ht="15">
      <c r="A7" s="481">
        <v>2</v>
      </c>
      <c r="B7" s="482" t="s">
        <v>334</v>
      </c>
      <c r="C7" s="483">
        <v>5295188</v>
      </c>
      <c r="D7" s="121" t="s">
        <v>12</v>
      </c>
      <c r="E7" s="121" t="s">
        <v>274</v>
      </c>
      <c r="F7" s="484">
        <v>1500</v>
      </c>
      <c r="G7" s="327">
        <v>22838</v>
      </c>
      <c r="H7" s="328">
        <v>19852</v>
      </c>
      <c r="I7" s="385">
        <f>G7-H7</f>
        <v>2986</v>
      </c>
      <c r="J7" s="385">
        <f>$F7*I7</f>
        <v>4479000</v>
      </c>
      <c r="K7" s="468">
        <f>J7/1000000</f>
        <v>4.479</v>
      </c>
      <c r="L7" s="327">
        <v>33</v>
      </c>
      <c r="M7" s="328">
        <v>33</v>
      </c>
      <c r="N7" s="385">
        <f>L7-M7</f>
        <v>0</v>
      </c>
      <c r="O7" s="385">
        <f>$F7*N7</f>
        <v>0</v>
      </c>
      <c r="P7" s="468">
        <f>O7/1000000</f>
        <v>0</v>
      </c>
      <c r="Q7" s="449"/>
    </row>
    <row r="8" spans="1:17" s="522" customFormat="1" ht="15">
      <c r="A8" s="513">
        <v>3</v>
      </c>
      <c r="B8" s="514" t="s">
        <v>335</v>
      </c>
      <c r="C8" s="515">
        <v>4864840</v>
      </c>
      <c r="D8" s="516" t="s">
        <v>12</v>
      </c>
      <c r="E8" s="516" t="s">
        <v>274</v>
      </c>
      <c r="F8" s="517">
        <v>750</v>
      </c>
      <c r="G8" s="518">
        <v>827093</v>
      </c>
      <c r="H8" s="328">
        <v>828345</v>
      </c>
      <c r="I8" s="519">
        <f>G8-H8</f>
        <v>-1252</v>
      </c>
      <c r="J8" s="519">
        <f>$F8*I8</f>
        <v>-939000</v>
      </c>
      <c r="K8" s="520">
        <f>J8/1000000</f>
        <v>-0.939</v>
      </c>
      <c r="L8" s="518">
        <v>998653</v>
      </c>
      <c r="M8" s="328">
        <v>998653</v>
      </c>
      <c r="N8" s="519">
        <f>L8-M8</f>
        <v>0</v>
      </c>
      <c r="O8" s="519">
        <f>$F8*N8</f>
        <v>0</v>
      </c>
      <c r="P8" s="520">
        <f>O8/1000000</f>
        <v>0</v>
      </c>
      <c r="Q8" s="521"/>
    </row>
    <row r="9" spans="1:17" ht="12.75">
      <c r="A9" s="481"/>
      <c r="B9" s="482"/>
      <c r="C9" s="483"/>
      <c r="D9" s="482"/>
      <c r="E9" s="482"/>
      <c r="F9" s="484"/>
      <c r="G9" s="481"/>
      <c r="H9" s="483"/>
      <c r="I9" s="482"/>
      <c r="J9" s="482"/>
      <c r="K9" s="678"/>
      <c r="L9" s="481"/>
      <c r="M9" s="483"/>
      <c r="N9" s="482"/>
      <c r="O9" s="482"/>
      <c r="P9" s="678"/>
      <c r="Q9" s="449"/>
    </row>
    <row r="10" spans="1:17" ht="12.75">
      <c r="A10" s="685"/>
      <c r="B10" s="482"/>
      <c r="C10" s="482"/>
      <c r="D10" s="482"/>
      <c r="E10" s="482"/>
      <c r="F10" s="678"/>
      <c r="G10" s="481"/>
      <c r="H10" s="483"/>
      <c r="I10" s="482"/>
      <c r="J10" s="482"/>
      <c r="K10" s="678"/>
      <c r="L10" s="481"/>
      <c r="M10" s="483"/>
      <c r="N10" s="482"/>
      <c r="O10" s="482"/>
      <c r="P10" s="678"/>
      <c r="Q10" s="449"/>
    </row>
    <row r="11" spans="1:17" ht="12.75">
      <c r="A11" s="685"/>
      <c r="B11" s="482"/>
      <c r="C11" s="482"/>
      <c r="D11" s="482"/>
      <c r="E11" s="482"/>
      <c r="F11" s="678"/>
      <c r="G11" s="481"/>
      <c r="H11" s="483"/>
      <c r="I11" s="482"/>
      <c r="J11" s="482"/>
      <c r="K11" s="678"/>
      <c r="L11" s="481"/>
      <c r="M11" s="483"/>
      <c r="N11" s="482"/>
      <c r="O11" s="482"/>
      <c r="P11" s="678"/>
      <c r="Q11" s="449"/>
    </row>
    <row r="12" spans="1:17" ht="12.75">
      <c r="A12" s="685"/>
      <c r="B12" s="482"/>
      <c r="C12" s="482"/>
      <c r="D12" s="482"/>
      <c r="E12" s="482"/>
      <c r="F12" s="678"/>
      <c r="G12" s="481"/>
      <c r="H12" s="483"/>
      <c r="I12" s="124" t="s">
        <v>310</v>
      </c>
      <c r="J12" s="482"/>
      <c r="K12" s="530">
        <f>SUM(K6:K8)</f>
        <v>4.8705</v>
      </c>
      <c r="L12" s="481"/>
      <c r="M12" s="483"/>
      <c r="N12" s="124" t="s">
        <v>310</v>
      </c>
      <c r="O12" s="482"/>
      <c r="P12" s="530">
        <f>SUM(P6:P8)</f>
        <v>0</v>
      </c>
      <c r="Q12" s="449"/>
    </row>
    <row r="13" spans="1:17" ht="12.75">
      <c r="A13" s="685"/>
      <c r="B13" s="482"/>
      <c r="C13" s="482"/>
      <c r="D13" s="482"/>
      <c r="E13" s="482"/>
      <c r="F13" s="678"/>
      <c r="G13" s="481"/>
      <c r="H13" s="483"/>
      <c r="I13" s="297"/>
      <c r="J13" s="482"/>
      <c r="K13" s="187"/>
      <c r="L13" s="481"/>
      <c r="M13" s="483"/>
      <c r="N13" s="297"/>
      <c r="O13" s="482"/>
      <c r="P13" s="187"/>
      <c r="Q13" s="449"/>
    </row>
    <row r="14" spans="1:17" ht="12.75">
      <c r="A14" s="685"/>
      <c r="B14" s="482"/>
      <c r="C14" s="482"/>
      <c r="D14" s="482"/>
      <c r="E14" s="482"/>
      <c r="F14" s="678"/>
      <c r="G14" s="481"/>
      <c r="H14" s="483"/>
      <c r="I14" s="482"/>
      <c r="J14" s="482"/>
      <c r="K14" s="678"/>
      <c r="L14" s="481"/>
      <c r="M14" s="483"/>
      <c r="N14" s="482"/>
      <c r="O14" s="482"/>
      <c r="P14" s="678"/>
      <c r="Q14" s="449"/>
    </row>
    <row r="15" spans="1:17" ht="12.75">
      <c r="A15" s="685"/>
      <c r="B15" s="117" t="s">
        <v>151</v>
      </c>
      <c r="C15" s="482"/>
      <c r="D15" s="482"/>
      <c r="E15" s="482"/>
      <c r="F15" s="678"/>
      <c r="G15" s="481"/>
      <c r="H15" s="483"/>
      <c r="I15" s="482"/>
      <c r="J15" s="482"/>
      <c r="K15" s="678"/>
      <c r="L15" s="481"/>
      <c r="M15" s="483"/>
      <c r="N15" s="482"/>
      <c r="O15" s="482"/>
      <c r="P15" s="678"/>
      <c r="Q15" s="449"/>
    </row>
    <row r="16" spans="1:17" ht="12.75">
      <c r="A16" s="686"/>
      <c r="B16" s="117" t="s">
        <v>271</v>
      </c>
      <c r="C16" s="108" t="s">
        <v>272</v>
      </c>
      <c r="D16" s="108"/>
      <c r="E16" s="109"/>
      <c r="F16" s="110"/>
      <c r="G16" s="111"/>
      <c r="H16" s="483"/>
      <c r="I16" s="482"/>
      <c r="J16" s="482"/>
      <c r="K16" s="678"/>
      <c r="L16" s="481"/>
      <c r="M16" s="483"/>
      <c r="N16" s="482"/>
      <c r="O16" s="482"/>
      <c r="P16" s="678"/>
      <c r="Q16" s="449"/>
    </row>
    <row r="17" spans="1:17" ht="15">
      <c r="A17" s="111">
        <v>1</v>
      </c>
      <c r="B17" s="112" t="s">
        <v>273</v>
      </c>
      <c r="C17" s="113">
        <v>5100232</v>
      </c>
      <c r="D17" s="114" t="s">
        <v>12</v>
      </c>
      <c r="E17" s="114" t="s">
        <v>274</v>
      </c>
      <c r="F17" s="115">
        <v>5000</v>
      </c>
      <c r="G17" s="327">
        <v>1245</v>
      </c>
      <c r="H17" s="264">
        <v>987</v>
      </c>
      <c r="I17" s="385">
        <f>G17-H17</f>
        <v>258</v>
      </c>
      <c r="J17" s="385">
        <f>$F17*I17</f>
        <v>1290000</v>
      </c>
      <c r="K17" s="468">
        <f>J17/1000000</f>
        <v>1.29</v>
      </c>
      <c r="L17" s="327">
        <v>12856</v>
      </c>
      <c r="M17" s="264">
        <v>12856</v>
      </c>
      <c r="N17" s="385">
        <f>L17-M17</f>
        <v>0</v>
      </c>
      <c r="O17" s="385">
        <f>$F17*N17</f>
        <v>0</v>
      </c>
      <c r="P17" s="468">
        <f>O17/1000000</f>
        <v>0</v>
      </c>
      <c r="Q17" s="449"/>
    </row>
    <row r="18" spans="1:17" ht="15">
      <c r="A18" s="111">
        <v>2</v>
      </c>
      <c r="B18" s="120" t="s">
        <v>275</v>
      </c>
      <c r="C18" s="113">
        <v>4864938</v>
      </c>
      <c r="D18" s="114" t="s">
        <v>12</v>
      </c>
      <c r="E18" s="114" t="s">
        <v>274</v>
      </c>
      <c r="F18" s="115">
        <v>1000</v>
      </c>
      <c r="G18" s="327">
        <v>999964</v>
      </c>
      <c r="H18" s="328">
        <v>999964</v>
      </c>
      <c r="I18" s="385">
        <f>G18-H18</f>
        <v>0</v>
      </c>
      <c r="J18" s="385">
        <f>$F18*I18</f>
        <v>0</v>
      </c>
      <c r="K18" s="468">
        <f>J18/1000000</f>
        <v>0</v>
      </c>
      <c r="L18" s="327">
        <v>887539</v>
      </c>
      <c r="M18" s="328">
        <v>888722</v>
      </c>
      <c r="N18" s="385">
        <f>L18-M18</f>
        <v>-1183</v>
      </c>
      <c r="O18" s="385">
        <f>$F18*N18</f>
        <v>-1183000</v>
      </c>
      <c r="P18" s="468">
        <f>O18/1000000</f>
        <v>-1.183</v>
      </c>
      <c r="Q18" s="461"/>
    </row>
    <row r="19" spans="1:17" ht="15">
      <c r="A19" s="111">
        <v>3</v>
      </c>
      <c r="B19" s="112" t="s">
        <v>276</v>
      </c>
      <c r="C19" s="113">
        <v>4864947</v>
      </c>
      <c r="D19" s="114" t="s">
        <v>12</v>
      </c>
      <c r="E19" s="114" t="s">
        <v>274</v>
      </c>
      <c r="F19" s="115">
        <v>1000</v>
      </c>
      <c r="G19" s="327">
        <v>975529</v>
      </c>
      <c r="H19" s="328">
        <v>975077</v>
      </c>
      <c r="I19" s="385">
        <f>G19-H19</f>
        <v>452</v>
      </c>
      <c r="J19" s="385">
        <f>$F19*I19</f>
        <v>452000</v>
      </c>
      <c r="K19" s="468">
        <f>J19/1000000</f>
        <v>0.452</v>
      </c>
      <c r="L19" s="327">
        <v>283</v>
      </c>
      <c r="M19" s="328">
        <v>207</v>
      </c>
      <c r="N19" s="385">
        <f>L19-M19</f>
        <v>76</v>
      </c>
      <c r="O19" s="385">
        <f>$F19*N19</f>
        <v>76000</v>
      </c>
      <c r="P19" s="468">
        <f>O19/1000000</f>
        <v>0.076</v>
      </c>
      <c r="Q19" s="690"/>
    </row>
    <row r="20" spans="1:17" ht="12.75">
      <c r="A20" s="111"/>
      <c r="B20" s="112"/>
      <c r="C20" s="113"/>
      <c r="D20" s="114"/>
      <c r="E20" s="114"/>
      <c r="F20" s="116"/>
      <c r="G20" s="125"/>
      <c r="H20" s="482"/>
      <c r="I20" s="385"/>
      <c r="J20" s="385"/>
      <c r="K20" s="468"/>
      <c r="L20" s="607"/>
      <c r="M20" s="606"/>
      <c r="N20" s="385"/>
      <c r="O20" s="385"/>
      <c r="P20" s="468"/>
      <c r="Q20" s="449"/>
    </row>
    <row r="21" spans="1:17" ht="12.75">
      <c r="A21" s="685"/>
      <c r="B21" s="482"/>
      <c r="C21" s="482"/>
      <c r="D21" s="482"/>
      <c r="E21" s="482"/>
      <c r="F21" s="678"/>
      <c r="G21" s="685"/>
      <c r="H21" s="482"/>
      <c r="I21" s="482"/>
      <c r="J21" s="482"/>
      <c r="K21" s="678"/>
      <c r="L21" s="685"/>
      <c r="M21" s="482"/>
      <c r="N21" s="482"/>
      <c r="O21" s="482"/>
      <c r="P21" s="678"/>
      <c r="Q21" s="449"/>
    </row>
    <row r="22" spans="1:17" ht="12.75">
      <c r="A22" s="685"/>
      <c r="B22" s="482"/>
      <c r="C22" s="482"/>
      <c r="D22" s="482"/>
      <c r="E22" s="482"/>
      <c r="F22" s="678"/>
      <c r="G22" s="685"/>
      <c r="H22" s="482"/>
      <c r="I22" s="482"/>
      <c r="J22" s="482"/>
      <c r="K22" s="678"/>
      <c r="L22" s="685"/>
      <c r="M22" s="482"/>
      <c r="N22" s="482"/>
      <c r="O22" s="482"/>
      <c r="P22" s="678"/>
      <c r="Q22" s="449"/>
    </row>
    <row r="23" spans="1:17" ht="12.75">
      <c r="A23" s="685"/>
      <c r="B23" s="482"/>
      <c r="C23" s="482"/>
      <c r="D23" s="482"/>
      <c r="E23" s="482"/>
      <c r="F23" s="678"/>
      <c r="G23" s="685"/>
      <c r="H23" s="482"/>
      <c r="I23" s="124" t="s">
        <v>310</v>
      </c>
      <c r="J23" s="482"/>
      <c r="K23" s="530">
        <f>SUM(K17:K19)</f>
        <v>1.742</v>
      </c>
      <c r="L23" s="685"/>
      <c r="M23" s="482"/>
      <c r="N23" s="124" t="s">
        <v>310</v>
      </c>
      <c r="O23" s="482"/>
      <c r="P23" s="530">
        <f>SUM(P17:P19)</f>
        <v>-1.107</v>
      </c>
      <c r="Q23" s="449"/>
    </row>
    <row r="24" spans="1:17" ht="13.5" thickBot="1">
      <c r="A24" s="588"/>
      <c r="B24" s="485"/>
      <c r="C24" s="485"/>
      <c r="D24" s="485"/>
      <c r="E24" s="485"/>
      <c r="F24" s="589"/>
      <c r="G24" s="588"/>
      <c r="H24" s="485"/>
      <c r="I24" s="485"/>
      <c r="J24" s="485"/>
      <c r="K24" s="589"/>
      <c r="L24" s="588"/>
      <c r="M24" s="485"/>
      <c r="N24" s="485"/>
      <c r="O24" s="485"/>
      <c r="P24" s="589"/>
      <c r="Q24" s="546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2" zoomScaleNormal="85" zoomScaleSheetLayoutView="82" zoomScalePageLayoutView="0" workbookViewId="0" topLeftCell="A151">
      <selection activeCell="L53" sqref="L5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1" customFormat="1" ht="12.75" customHeight="1">
      <c r="A1" s="290" t="s">
        <v>231</v>
      </c>
    </row>
    <row r="2" spans="1:18" s="191" customFormat="1" ht="12.75" customHeight="1">
      <c r="A2" s="809" t="s">
        <v>232</v>
      </c>
      <c r="K2" s="810"/>
      <c r="Q2" s="811" t="str">
        <f>NDPL!$Q$1</f>
        <v>FEBUARY-2019</v>
      </c>
      <c r="R2" s="811"/>
    </row>
    <row r="3" s="191" customFormat="1" ht="12.75" customHeight="1">
      <c r="A3" s="580" t="s">
        <v>82</v>
      </c>
    </row>
    <row r="4" spans="1:16" s="191" customFormat="1" ht="12.75" customHeight="1" thickBot="1">
      <c r="A4" s="580" t="s">
        <v>240</v>
      </c>
      <c r="G4" s="812"/>
      <c r="H4" s="812"/>
      <c r="I4" s="810" t="s">
        <v>7</v>
      </c>
      <c r="J4" s="812"/>
      <c r="K4" s="812"/>
      <c r="L4" s="812"/>
      <c r="M4" s="812"/>
      <c r="N4" s="810" t="s">
        <v>387</v>
      </c>
      <c r="O4" s="812"/>
      <c r="P4" s="812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28/02/2019</v>
      </c>
      <c r="H5" s="32" t="str">
        <f>NDPL!H5</f>
        <v>INTIAL READING 01/02/2019</v>
      </c>
      <c r="I5" s="32" t="s">
        <v>4</v>
      </c>
      <c r="J5" s="32" t="s">
        <v>5</v>
      </c>
      <c r="K5" s="32" t="s">
        <v>6</v>
      </c>
      <c r="L5" s="34" t="str">
        <f>NDPL!G5</f>
        <v>FINAL READING 28/02/2019</v>
      </c>
      <c r="M5" s="32" t="str">
        <f>NDPL!H5</f>
        <v>INTIAL READING 01/02/2019</v>
      </c>
      <c r="N5" s="32" t="s">
        <v>4</v>
      </c>
      <c r="O5" s="32" t="s">
        <v>5</v>
      </c>
      <c r="P5" s="32" t="s">
        <v>6</v>
      </c>
      <c r="Q5" s="173" t="s">
        <v>301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" customHeight="1" thickTop="1">
      <c r="A7" s="345"/>
      <c r="B7" s="346" t="s">
        <v>138</v>
      </c>
      <c r="C7" s="336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5" customFormat="1" ht="15" customHeight="1">
      <c r="A8" s="347">
        <v>1</v>
      </c>
      <c r="B8" s="348" t="s">
        <v>83</v>
      </c>
      <c r="C8" s="351">
        <v>4865110</v>
      </c>
      <c r="D8" s="39" t="s">
        <v>12</v>
      </c>
      <c r="E8" s="40" t="s">
        <v>337</v>
      </c>
      <c r="F8" s="357">
        <v>100</v>
      </c>
      <c r="G8" s="327">
        <v>17637</v>
      </c>
      <c r="H8" s="264">
        <v>15340</v>
      </c>
      <c r="I8" s="264">
        <f aca="true" t="shared" si="0" ref="I8:I13">G8-H8</f>
        <v>2297</v>
      </c>
      <c r="J8" s="264">
        <f aca="true" t="shared" si="1" ref="J8:J14">$F8*I8</f>
        <v>229700</v>
      </c>
      <c r="K8" s="264">
        <f aca="true" t="shared" si="2" ref="K8:K14">J8/1000000</f>
        <v>0.2297</v>
      </c>
      <c r="L8" s="327">
        <v>993440</v>
      </c>
      <c r="M8" s="264">
        <v>993438</v>
      </c>
      <c r="N8" s="264">
        <f aca="true" t="shared" si="3" ref="N8:N13">L8-M8</f>
        <v>2</v>
      </c>
      <c r="O8" s="264">
        <f aca="true" t="shared" si="4" ref="O8:O14">$F8*N8</f>
        <v>200</v>
      </c>
      <c r="P8" s="264">
        <f aca="true" t="shared" si="5" ref="P8:P14">O8/1000000</f>
        <v>0.0002</v>
      </c>
      <c r="Q8" s="449"/>
    </row>
    <row r="9" spans="1:17" s="445" customFormat="1" ht="15" customHeight="1">
      <c r="A9" s="347">
        <v>2</v>
      </c>
      <c r="B9" s="348" t="s">
        <v>84</v>
      </c>
      <c r="C9" s="351">
        <v>4865080</v>
      </c>
      <c r="D9" s="39" t="s">
        <v>12</v>
      </c>
      <c r="E9" s="40" t="s">
        <v>337</v>
      </c>
      <c r="F9" s="357">
        <v>300</v>
      </c>
      <c r="G9" s="327">
        <v>9798</v>
      </c>
      <c r="H9" s="264">
        <v>10271</v>
      </c>
      <c r="I9" s="264">
        <f t="shared" si="0"/>
        <v>-473</v>
      </c>
      <c r="J9" s="264">
        <f t="shared" si="1"/>
        <v>-141900</v>
      </c>
      <c r="K9" s="264">
        <f t="shared" si="2"/>
        <v>-0.1419</v>
      </c>
      <c r="L9" s="327">
        <v>3969</v>
      </c>
      <c r="M9" s="264">
        <v>3972</v>
      </c>
      <c r="N9" s="264">
        <f t="shared" si="3"/>
        <v>-3</v>
      </c>
      <c r="O9" s="264">
        <f t="shared" si="4"/>
        <v>-900</v>
      </c>
      <c r="P9" s="264">
        <f t="shared" si="5"/>
        <v>-0.0009</v>
      </c>
      <c r="Q9" s="461"/>
    </row>
    <row r="10" spans="1:17" s="445" customFormat="1" ht="15" customHeight="1">
      <c r="A10" s="347">
        <v>3</v>
      </c>
      <c r="B10" s="348" t="s">
        <v>85</v>
      </c>
      <c r="C10" s="351">
        <v>5295197</v>
      </c>
      <c r="D10" s="39" t="s">
        <v>12</v>
      </c>
      <c r="E10" s="40" t="s">
        <v>337</v>
      </c>
      <c r="F10" s="357">
        <v>75</v>
      </c>
      <c r="G10" s="327">
        <v>38924</v>
      </c>
      <c r="H10" s="264">
        <v>36903</v>
      </c>
      <c r="I10" s="264">
        <f>G10-H10</f>
        <v>2021</v>
      </c>
      <c r="J10" s="264">
        <f>$F10*I10</f>
        <v>151575</v>
      </c>
      <c r="K10" s="264">
        <f>J10/1000000</f>
        <v>0.151575</v>
      </c>
      <c r="L10" s="327">
        <v>344037</v>
      </c>
      <c r="M10" s="264">
        <v>343995</v>
      </c>
      <c r="N10" s="264">
        <f>L10-M10</f>
        <v>42</v>
      </c>
      <c r="O10" s="264">
        <f>$F10*N10</f>
        <v>3150</v>
      </c>
      <c r="P10" s="264">
        <f>O10/1000000</f>
        <v>0.00315</v>
      </c>
      <c r="Q10" s="449"/>
    </row>
    <row r="11" spans="1:17" s="445" customFormat="1" ht="15" customHeight="1">
      <c r="A11" s="347">
        <v>4</v>
      </c>
      <c r="B11" s="348" t="s">
        <v>86</v>
      </c>
      <c r="C11" s="351">
        <v>4865184</v>
      </c>
      <c r="D11" s="39" t="s">
        <v>12</v>
      </c>
      <c r="E11" s="40" t="s">
        <v>337</v>
      </c>
      <c r="F11" s="357">
        <v>300</v>
      </c>
      <c r="G11" s="327">
        <v>996237</v>
      </c>
      <c r="H11" s="264">
        <v>996325</v>
      </c>
      <c r="I11" s="264">
        <f t="shared" si="0"/>
        <v>-88</v>
      </c>
      <c r="J11" s="264">
        <f t="shared" si="1"/>
        <v>-26400</v>
      </c>
      <c r="K11" s="264">
        <f t="shared" si="2"/>
        <v>-0.0264</v>
      </c>
      <c r="L11" s="327">
        <v>5954</v>
      </c>
      <c r="M11" s="264">
        <v>5954</v>
      </c>
      <c r="N11" s="264">
        <f t="shared" si="3"/>
        <v>0</v>
      </c>
      <c r="O11" s="264">
        <f t="shared" si="4"/>
        <v>0</v>
      </c>
      <c r="P11" s="264">
        <f t="shared" si="5"/>
        <v>0</v>
      </c>
      <c r="Q11" s="449"/>
    </row>
    <row r="12" spans="1:17" s="445" customFormat="1" ht="15" customHeight="1">
      <c r="A12" s="347">
        <v>5</v>
      </c>
      <c r="B12" s="348" t="s">
        <v>87</v>
      </c>
      <c r="C12" s="351">
        <v>4865103</v>
      </c>
      <c r="D12" s="39" t="s">
        <v>12</v>
      </c>
      <c r="E12" s="40" t="s">
        <v>337</v>
      </c>
      <c r="F12" s="357">
        <v>1333.3</v>
      </c>
      <c r="G12" s="327">
        <v>1749</v>
      </c>
      <c r="H12" s="264">
        <v>1847</v>
      </c>
      <c r="I12" s="264">
        <f t="shared" si="0"/>
        <v>-98</v>
      </c>
      <c r="J12" s="264">
        <f t="shared" si="1"/>
        <v>-130663.4</v>
      </c>
      <c r="K12" s="264">
        <f t="shared" si="2"/>
        <v>-0.13066339999999999</v>
      </c>
      <c r="L12" s="327">
        <v>3586</v>
      </c>
      <c r="M12" s="264">
        <v>3587</v>
      </c>
      <c r="N12" s="264">
        <f t="shared" si="3"/>
        <v>-1</v>
      </c>
      <c r="O12" s="264">
        <f t="shared" si="4"/>
        <v>-1333.3</v>
      </c>
      <c r="P12" s="264">
        <f t="shared" si="5"/>
        <v>-0.0013333</v>
      </c>
      <c r="Q12" s="455"/>
    </row>
    <row r="13" spans="1:17" s="445" customFormat="1" ht="15" customHeight="1">
      <c r="A13" s="347">
        <v>6</v>
      </c>
      <c r="B13" s="348" t="s">
        <v>88</v>
      </c>
      <c r="C13" s="351">
        <v>4865101</v>
      </c>
      <c r="D13" s="39" t="s">
        <v>12</v>
      </c>
      <c r="E13" s="40" t="s">
        <v>337</v>
      </c>
      <c r="F13" s="357">
        <v>100</v>
      </c>
      <c r="G13" s="327">
        <v>48096</v>
      </c>
      <c r="H13" s="264">
        <v>48666</v>
      </c>
      <c r="I13" s="264">
        <f t="shared" si="0"/>
        <v>-570</v>
      </c>
      <c r="J13" s="264">
        <f t="shared" si="1"/>
        <v>-57000</v>
      </c>
      <c r="K13" s="264">
        <f t="shared" si="2"/>
        <v>-0.057</v>
      </c>
      <c r="L13" s="327">
        <v>155819</v>
      </c>
      <c r="M13" s="264">
        <v>155819</v>
      </c>
      <c r="N13" s="264">
        <f t="shared" si="3"/>
        <v>0</v>
      </c>
      <c r="O13" s="264">
        <f t="shared" si="4"/>
        <v>0</v>
      </c>
      <c r="P13" s="264">
        <f t="shared" si="5"/>
        <v>0</v>
      </c>
      <c r="Q13" s="449"/>
    </row>
    <row r="14" spans="1:17" s="445" customFormat="1" ht="15" customHeight="1">
      <c r="A14" s="347">
        <v>7</v>
      </c>
      <c r="B14" s="348" t="s">
        <v>89</v>
      </c>
      <c r="C14" s="351">
        <v>5295196</v>
      </c>
      <c r="D14" s="39" t="s">
        <v>12</v>
      </c>
      <c r="E14" s="40" t="s">
        <v>337</v>
      </c>
      <c r="F14" s="774">
        <v>75</v>
      </c>
      <c r="G14" s="327">
        <v>29555</v>
      </c>
      <c r="H14" s="264">
        <v>25049</v>
      </c>
      <c r="I14" s="264">
        <f>G14-H14</f>
        <v>4506</v>
      </c>
      <c r="J14" s="264">
        <f t="shared" si="1"/>
        <v>337950</v>
      </c>
      <c r="K14" s="264">
        <f t="shared" si="2"/>
        <v>0.33795</v>
      </c>
      <c r="L14" s="327">
        <v>40915</v>
      </c>
      <c r="M14" s="264">
        <v>40915</v>
      </c>
      <c r="N14" s="264">
        <f>L14-M14</f>
        <v>0</v>
      </c>
      <c r="O14" s="264">
        <f t="shared" si="4"/>
        <v>0</v>
      </c>
      <c r="P14" s="264">
        <f t="shared" si="5"/>
        <v>0</v>
      </c>
      <c r="Q14" s="449"/>
    </row>
    <row r="15" spans="1:17" s="445" customFormat="1" ht="15" customHeight="1">
      <c r="A15" s="347"/>
      <c r="B15" s="350" t="s">
        <v>11</v>
      </c>
      <c r="C15" s="351"/>
      <c r="D15" s="39"/>
      <c r="E15" s="39"/>
      <c r="F15" s="357"/>
      <c r="G15" s="327"/>
      <c r="H15" s="328"/>
      <c r="I15" s="264"/>
      <c r="J15" s="264"/>
      <c r="K15" s="264"/>
      <c r="L15" s="263"/>
      <c r="M15" s="264"/>
      <c r="N15" s="264"/>
      <c r="O15" s="264"/>
      <c r="P15" s="264"/>
      <c r="Q15" s="449"/>
    </row>
    <row r="16" spans="1:17" s="445" customFormat="1" ht="15" customHeight="1">
      <c r="A16" s="347">
        <v>8</v>
      </c>
      <c r="B16" s="348" t="s">
        <v>358</v>
      </c>
      <c r="C16" s="351">
        <v>4864884</v>
      </c>
      <c r="D16" s="39" t="s">
        <v>12</v>
      </c>
      <c r="E16" s="40" t="s">
        <v>337</v>
      </c>
      <c r="F16" s="357">
        <v>1000</v>
      </c>
      <c r="G16" s="327">
        <v>983607</v>
      </c>
      <c r="H16" s="328">
        <v>983911</v>
      </c>
      <c r="I16" s="264">
        <f aca="true" t="shared" si="6" ref="I16:I26">G16-H16</f>
        <v>-304</v>
      </c>
      <c r="J16" s="264">
        <f aca="true" t="shared" si="7" ref="J16:J26">$F16*I16</f>
        <v>-304000</v>
      </c>
      <c r="K16" s="264">
        <f aca="true" t="shared" si="8" ref="K16:K26">J16/1000000</f>
        <v>-0.304</v>
      </c>
      <c r="L16" s="327">
        <v>2295</v>
      </c>
      <c r="M16" s="328">
        <v>2295</v>
      </c>
      <c r="N16" s="264">
        <f aca="true" t="shared" si="9" ref="N16:N26">L16-M16</f>
        <v>0</v>
      </c>
      <c r="O16" s="264">
        <f aca="true" t="shared" si="10" ref="O16:O26">$F16*N16</f>
        <v>0</v>
      </c>
      <c r="P16" s="264">
        <f aca="true" t="shared" si="11" ref="P16:P26">O16/1000000</f>
        <v>0</v>
      </c>
      <c r="Q16" s="477"/>
    </row>
    <row r="17" spans="1:17" s="445" customFormat="1" ht="15" customHeight="1">
      <c r="A17" s="347">
        <v>9</v>
      </c>
      <c r="B17" s="348" t="s">
        <v>90</v>
      </c>
      <c r="C17" s="351">
        <v>4864897</v>
      </c>
      <c r="D17" s="39" t="s">
        <v>12</v>
      </c>
      <c r="E17" s="40" t="s">
        <v>337</v>
      </c>
      <c r="F17" s="357">
        <v>500</v>
      </c>
      <c r="G17" s="327">
        <v>997180</v>
      </c>
      <c r="H17" s="328">
        <v>997960</v>
      </c>
      <c r="I17" s="264">
        <f>G17-H17</f>
        <v>-780</v>
      </c>
      <c r="J17" s="264">
        <f>$F17*I17</f>
        <v>-390000</v>
      </c>
      <c r="K17" s="264">
        <f>J17/1000000</f>
        <v>-0.39</v>
      </c>
      <c r="L17" s="327">
        <v>564</v>
      </c>
      <c r="M17" s="328">
        <v>564</v>
      </c>
      <c r="N17" s="264">
        <f>L17-M17</f>
        <v>0</v>
      </c>
      <c r="O17" s="264">
        <f>$F17*N17</f>
        <v>0</v>
      </c>
      <c r="P17" s="264">
        <f>O17/1000000</f>
        <v>0</v>
      </c>
      <c r="Q17" s="449"/>
    </row>
    <row r="18" spans="1:17" s="445" customFormat="1" ht="15" customHeight="1">
      <c r="A18" s="347">
        <v>10</v>
      </c>
      <c r="B18" s="348" t="s">
        <v>121</v>
      </c>
      <c r="C18" s="351">
        <v>4864832</v>
      </c>
      <c r="D18" s="39" t="s">
        <v>12</v>
      </c>
      <c r="E18" s="40" t="s">
        <v>337</v>
      </c>
      <c r="F18" s="357">
        <v>1000</v>
      </c>
      <c r="G18" s="327">
        <v>998610</v>
      </c>
      <c r="H18" s="328">
        <v>998901</v>
      </c>
      <c r="I18" s="264">
        <f t="shared" si="6"/>
        <v>-291</v>
      </c>
      <c r="J18" s="264">
        <f t="shared" si="7"/>
        <v>-291000</v>
      </c>
      <c r="K18" s="264">
        <f t="shared" si="8"/>
        <v>-0.291</v>
      </c>
      <c r="L18" s="327">
        <v>1522</v>
      </c>
      <c r="M18" s="328">
        <v>1522</v>
      </c>
      <c r="N18" s="264">
        <f t="shared" si="9"/>
        <v>0</v>
      </c>
      <c r="O18" s="264">
        <f t="shared" si="10"/>
        <v>0</v>
      </c>
      <c r="P18" s="264">
        <f t="shared" si="11"/>
        <v>0</v>
      </c>
      <c r="Q18" s="449"/>
    </row>
    <row r="19" spans="1:17" s="445" customFormat="1" ht="15" customHeight="1">
      <c r="A19" s="347">
        <v>11</v>
      </c>
      <c r="B19" s="348" t="s">
        <v>91</v>
      </c>
      <c r="C19" s="351">
        <v>4864833</v>
      </c>
      <c r="D19" s="39" t="s">
        <v>12</v>
      </c>
      <c r="E19" s="40" t="s">
        <v>337</v>
      </c>
      <c r="F19" s="357">
        <v>1000</v>
      </c>
      <c r="G19" s="327">
        <v>991597</v>
      </c>
      <c r="H19" s="328">
        <v>991985</v>
      </c>
      <c r="I19" s="264">
        <f t="shared" si="6"/>
        <v>-388</v>
      </c>
      <c r="J19" s="264">
        <f t="shared" si="7"/>
        <v>-388000</v>
      </c>
      <c r="K19" s="264">
        <f t="shared" si="8"/>
        <v>-0.388</v>
      </c>
      <c r="L19" s="327">
        <v>1473</v>
      </c>
      <c r="M19" s="328">
        <v>1473</v>
      </c>
      <c r="N19" s="264">
        <f t="shared" si="9"/>
        <v>0</v>
      </c>
      <c r="O19" s="264">
        <f t="shared" si="10"/>
        <v>0</v>
      </c>
      <c r="P19" s="264">
        <f t="shared" si="11"/>
        <v>0</v>
      </c>
      <c r="Q19" s="449"/>
    </row>
    <row r="20" spans="1:17" s="445" customFormat="1" ht="15" customHeight="1">
      <c r="A20" s="347">
        <v>12</v>
      </c>
      <c r="B20" s="348" t="s">
        <v>92</v>
      </c>
      <c r="C20" s="351">
        <v>4864834</v>
      </c>
      <c r="D20" s="39" t="s">
        <v>12</v>
      </c>
      <c r="E20" s="40" t="s">
        <v>337</v>
      </c>
      <c r="F20" s="357">
        <v>1000</v>
      </c>
      <c r="G20" s="327">
        <v>993520</v>
      </c>
      <c r="H20" s="328">
        <v>993592</v>
      </c>
      <c r="I20" s="264">
        <f t="shared" si="6"/>
        <v>-72</v>
      </c>
      <c r="J20" s="264">
        <f t="shared" si="7"/>
        <v>-72000</v>
      </c>
      <c r="K20" s="264">
        <f t="shared" si="8"/>
        <v>-0.072</v>
      </c>
      <c r="L20" s="327">
        <v>6231</v>
      </c>
      <c r="M20" s="328">
        <v>6231</v>
      </c>
      <c r="N20" s="264">
        <f t="shared" si="9"/>
        <v>0</v>
      </c>
      <c r="O20" s="264">
        <f t="shared" si="10"/>
        <v>0</v>
      </c>
      <c r="P20" s="264">
        <f t="shared" si="11"/>
        <v>0</v>
      </c>
      <c r="Q20" s="449"/>
    </row>
    <row r="21" spans="1:17" s="445" customFormat="1" ht="15" customHeight="1">
      <c r="A21" s="347">
        <v>13</v>
      </c>
      <c r="B21" s="313" t="s">
        <v>93</v>
      </c>
      <c r="C21" s="351">
        <v>4864889</v>
      </c>
      <c r="D21" s="43" t="s">
        <v>12</v>
      </c>
      <c r="E21" s="40" t="s">
        <v>337</v>
      </c>
      <c r="F21" s="357">
        <v>1000</v>
      </c>
      <c r="G21" s="327">
        <v>994945</v>
      </c>
      <c r="H21" s="328">
        <v>995172</v>
      </c>
      <c r="I21" s="264">
        <f t="shared" si="6"/>
        <v>-227</v>
      </c>
      <c r="J21" s="264">
        <f t="shared" si="7"/>
        <v>-227000</v>
      </c>
      <c r="K21" s="264">
        <f t="shared" si="8"/>
        <v>-0.227</v>
      </c>
      <c r="L21" s="327">
        <v>998569</v>
      </c>
      <c r="M21" s="328">
        <v>998570</v>
      </c>
      <c r="N21" s="264">
        <f t="shared" si="9"/>
        <v>-1</v>
      </c>
      <c r="O21" s="264">
        <f t="shared" si="10"/>
        <v>-1000</v>
      </c>
      <c r="P21" s="264">
        <f t="shared" si="11"/>
        <v>-0.001</v>
      </c>
      <c r="Q21" s="449"/>
    </row>
    <row r="22" spans="1:17" s="445" customFormat="1" ht="15" customHeight="1">
      <c r="A22" s="347">
        <v>14</v>
      </c>
      <c r="B22" s="348" t="s">
        <v>94</v>
      </c>
      <c r="C22" s="351">
        <v>4864859</v>
      </c>
      <c r="D22" s="39" t="s">
        <v>12</v>
      </c>
      <c r="E22" s="40" t="s">
        <v>337</v>
      </c>
      <c r="F22" s="357"/>
      <c r="G22" s="327">
        <v>998355</v>
      </c>
      <c r="H22" s="328">
        <v>998603</v>
      </c>
      <c r="I22" s="264">
        <f>G22-H22</f>
        <v>-248</v>
      </c>
      <c r="J22" s="264">
        <f>$F22*I22</f>
        <v>0</v>
      </c>
      <c r="K22" s="264">
        <f>J22/1000000</f>
        <v>0</v>
      </c>
      <c r="L22" s="327">
        <v>999900</v>
      </c>
      <c r="M22" s="328">
        <v>999900</v>
      </c>
      <c r="N22" s="264">
        <f>L22-M22</f>
        <v>0</v>
      </c>
      <c r="O22" s="264">
        <f>$F22*N22</f>
        <v>0</v>
      </c>
      <c r="P22" s="264">
        <f>O22/1000000</f>
        <v>0</v>
      </c>
      <c r="Q22" s="449"/>
    </row>
    <row r="23" spans="1:17" s="445" customFormat="1" ht="15" customHeight="1">
      <c r="A23" s="347">
        <v>15</v>
      </c>
      <c r="B23" s="348" t="s">
        <v>95</v>
      </c>
      <c r="C23" s="351">
        <v>4864895</v>
      </c>
      <c r="D23" s="39" t="s">
        <v>12</v>
      </c>
      <c r="E23" s="40" t="s">
        <v>337</v>
      </c>
      <c r="F23" s="357">
        <v>800</v>
      </c>
      <c r="G23" s="327">
        <v>997028</v>
      </c>
      <c r="H23" s="328">
        <v>997329</v>
      </c>
      <c r="I23" s="264">
        <f>G23-H23</f>
        <v>-301</v>
      </c>
      <c r="J23" s="264">
        <f t="shared" si="7"/>
        <v>-240800</v>
      </c>
      <c r="K23" s="264">
        <f t="shared" si="8"/>
        <v>-0.2408</v>
      </c>
      <c r="L23" s="327">
        <v>4977</v>
      </c>
      <c r="M23" s="328">
        <v>4977</v>
      </c>
      <c r="N23" s="264">
        <f>L23-M23</f>
        <v>0</v>
      </c>
      <c r="O23" s="264">
        <f t="shared" si="10"/>
        <v>0</v>
      </c>
      <c r="P23" s="264">
        <f t="shared" si="11"/>
        <v>0</v>
      </c>
      <c r="Q23" s="449"/>
    </row>
    <row r="24" spans="1:17" s="445" customFormat="1" ht="15" customHeight="1">
      <c r="A24" s="347">
        <v>16</v>
      </c>
      <c r="B24" s="348" t="s">
        <v>96</v>
      </c>
      <c r="C24" s="351">
        <v>4864838</v>
      </c>
      <c r="D24" s="39" t="s">
        <v>12</v>
      </c>
      <c r="E24" s="40" t="s">
        <v>337</v>
      </c>
      <c r="F24" s="357">
        <v>1000</v>
      </c>
      <c r="G24" s="327">
        <v>999878</v>
      </c>
      <c r="H24" s="328">
        <v>1000073</v>
      </c>
      <c r="I24" s="264">
        <f t="shared" si="6"/>
        <v>-195</v>
      </c>
      <c r="J24" s="264">
        <f t="shared" si="7"/>
        <v>-195000</v>
      </c>
      <c r="K24" s="264">
        <f t="shared" si="8"/>
        <v>-0.195</v>
      </c>
      <c r="L24" s="327">
        <v>33439</v>
      </c>
      <c r="M24" s="328">
        <v>33439</v>
      </c>
      <c r="N24" s="264">
        <f t="shared" si="9"/>
        <v>0</v>
      </c>
      <c r="O24" s="264">
        <f t="shared" si="10"/>
        <v>0</v>
      </c>
      <c r="P24" s="264">
        <f t="shared" si="11"/>
        <v>0</v>
      </c>
      <c r="Q24" s="449"/>
    </row>
    <row r="25" spans="1:17" s="445" customFormat="1" ht="15" customHeight="1">
      <c r="A25" s="347">
        <v>17</v>
      </c>
      <c r="B25" s="348" t="s">
        <v>119</v>
      </c>
      <c r="C25" s="351">
        <v>4864839</v>
      </c>
      <c r="D25" s="39" t="s">
        <v>12</v>
      </c>
      <c r="E25" s="40" t="s">
        <v>337</v>
      </c>
      <c r="F25" s="357">
        <v>1000</v>
      </c>
      <c r="G25" s="327">
        <v>1672</v>
      </c>
      <c r="H25" s="328">
        <v>1737</v>
      </c>
      <c r="I25" s="264">
        <f t="shared" si="6"/>
        <v>-65</v>
      </c>
      <c r="J25" s="264">
        <f t="shared" si="7"/>
        <v>-65000</v>
      </c>
      <c r="K25" s="264">
        <f t="shared" si="8"/>
        <v>-0.065</v>
      </c>
      <c r="L25" s="327">
        <v>9743</v>
      </c>
      <c r="M25" s="328">
        <v>9743</v>
      </c>
      <c r="N25" s="264">
        <f t="shared" si="9"/>
        <v>0</v>
      </c>
      <c r="O25" s="264">
        <f t="shared" si="10"/>
        <v>0</v>
      </c>
      <c r="P25" s="264">
        <f t="shared" si="11"/>
        <v>0</v>
      </c>
      <c r="Q25" s="449"/>
    </row>
    <row r="26" spans="1:17" s="445" customFormat="1" ht="15" customHeight="1">
      <c r="A26" s="347">
        <v>18</v>
      </c>
      <c r="B26" s="348" t="s">
        <v>120</v>
      </c>
      <c r="C26" s="351">
        <v>4864883</v>
      </c>
      <c r="D26" s="39" t="s">
        <v>12</v>
      </c>
      <c r="E26" s="40" t="s">
        <v>337</v>
      </c>
      <c r="F26" s="357">
        <v>1000</v>
      </c>
      <c r="G26" s="327">
        <v>1760</v>
      </c>
      <c r="H26" s="328">
        <v>2022</v>
      </c>
      <c r="I26" s="264">
        <f t="shared" si="6"/>
        <v>-262</v>
      </c>
      <c r="J26" s="264">
        <f t="shared" si="7"/>
        <v>-262000</v>
      </c>
      <c r="K26" s="264">
        <f t="shared" si="8"/>
        <v>-0.262</v>
      </c>
      <c r="L26" s="327">
        <v>17363</v>
      </c>
      <c r="M26" s="328">
        <v>17363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49"/>
    </row>
    <row r="27" spans="1:17" s="445" customFormat="1" ht="15" customHeight="1">
      <c r="A27" s="347"/>
      <c r="B27" s="350" t="s">
        <v>97</v>
      </c>
      <c r="C27" s="351"/>
      <c r="D27" s="39"/>
      <c r="E27" s="39"/>
      <c r="F27" s="357"/>
      <c r="G27" s="327"/>
      <c r="H27" s="328"/>
      <c r="I27" s="483"/>
      <c r="J27" s="483"/>
      <c r="K27" s="124"/>
      <c r="L27" s="481"/>
      <c r="M27" s="483"/>
      <c r="N27" s="483"/>
      <c r="O27" s="483"/>
      <c r="P27" s="124"/>
      <c r="Q27" s="449"/>
    </row>
    <row r="28" spans="1:17" s="445" customFormat="1" ht="15" customHeight="1">
      <c r="A28" s="347">
        <v>19</v>
      </c>
      <c r="B28" s="348" t="s">
        <v>98</v>
      </c>
      <c r="C28" s="351">
        <v>4864954</v>
      </c>
      <c r="D28" s="39" t="s">
        <v>12</v>
      </c>
      <c r="E28" s="40" t="s">
        <v>337</v>
      </c>
      <c r="F28" s="357">
        <v>1250</v>
      </c>
      <c r="G28" s="327">
        <v>975054</v>
      </c>
      <c r="H28" s="328">
        <v>976172</v>
      </c>
      <c r="I28" s="264">
        <f>G28-H28</f>
        <v>-1118</v>
      </c>
      <c r="J28" s="264">
        <f>$F28*I28</f>
        <v>-1397500</v>
      </c>
      <c r="K28" s="264">
        <f>J28/1000000</f>
        <v>-1.3975</v>
      </c>
      <c r="L28" s="327">
        <v>951762</v>
      </c>
      <c r="M28" s="328">
        <v>951762</v>
      </c>
      <c r="N28" s="264">
        <f>L28-M28</f>
        <v>0</v>
      </c>
      <c r="O28" s="264">
        <f>$F28*N28</f>
        <v>0</v>
      </c>
      <c r="P28" s="264">
        <f>O28/1000000</f>
        <v>0</v>
      </c>
      <c r="Q28" s="449"/>
    </row>
    <row r="29" spans="1:17" s="445" customFormat="1" ht="15" customHeight="1">
      <c r="A29" s="347">
        <v>20</v>
      </c>
      <c r="B29" s="348" t="s">
        <v>99</v>
      </c>
      <c r="C29" s="351">
        <v>4865030</v>
      </c>
      <c r="D29" s="39" t="s">
        <v>12</v>
      </c>
      <c r="E29" s="40" t="s">
        <v>337</v>
      </c>
      <c r="F29" s="357">
        <v>1100</v>
      </c>
      <c r="G29" s="327">
        <v>992906</v>
      </c>
      <c r="H29" s="328">
        <v>994801</v>
      </c>
      <c r="I29" s="264">
        <f>G29-H29</f>
        <v>-1895</v>
      </c>
      <c r="J29" s="264">
        <f>$F29*I29</f>
        <v>-2084500</v>
      </c>
      <c r="K29" s="264">
        <f>J29/1000000</f>
        <v>-2.0845</v>
      </c>
      <c r="L29" s="327">
        <v>938557</v>
      </c>
      <c r="M29" s="328">
        <v>938557</v>
      </c>
      <c r="N29" s="264">
        <f>L29-M29</f>
        <v>0</v>
      </c>
      <c r="O29" s="264">
        <f>$F29*N29</f>
        <v>0</v>
      </c>
      <c r="P29" s="264">
        <f>O29/1000000</f>
        <v>0</v>
      </c>
      <c r="Q29" s="449"/>
    </row>
    <row r="30" spans="1:17" s="445" customFormat="1" ht="15" customHeight="1">
      <c r="A30" s="347">
        <v>21</v>
      </c>
      <c r="B30" s="348" t="s">
        <v>356</v>
      </c>
      <c r="C30" s="351">
        <v>4864943</v>
      </c>
      <c r="D30" s="39" t="s">
        <v>12</v>
      </c>
      <c r="E30" s="40" t="s">
        <v>337</v>
      </c>
      <c r="F30" s="357">
        <v>1000</v>
      </c>
      <c r="G30" s="327">
        <v>959110</v>
      </c>
      <c r="H30" s="328">
        <v>959725</v>
      </c>
      <c r="I30" s="264">
        <f>G30-H30</f>
        <v>-615</v>
      </c>
      <c r="J30" s="264">
        <f>$F30*I30</f>
        <v>-615000</v>
      </c>
      <c r="K30" s="264">
        <f>J30/1000000</f>
        <v>-0.615</v>
      </c>
      <c r="L30" s="327">
        <v>7609</v>
      </c>
      <c r="M30" s="328">
        <v>7609</v>
      </c>
      <c r="N30" s="264">
        <f>L30-M30</f>
        <v>0</v>
      </c>
      <c r="O30" s="264">
        <f>$F30*N30</f>
        <v>0</v>
      </c>
      <c r="P30" s="264">
        <f>O30/1000000</f>
        <v>0</v>
      </c>
      <c r="Q30" s="449"/>
    </row>
    <row r="31" spans="1:17" s="445" customFormat="1" ht="15" customHeight="1">
      <c r="A31" s="347"/>
      <c r="B31" s="350" t="s">
        <v>31</v>
      </c>
      <c r="C31" s="351"/>
      <c r="D31" s="39"/>
      <c r="E31" s="39"/>
      <c r="F31" s="357"/>
      <c r="G31" s="327"/>
      <c r="H31" s="328"/>
      <c r="I31" s="264"/>
      <c r="J31" s="264"/>
      <c r="K31" s="124">
        <f>SUM(K28:K30)</f>
        <v>-4.0969999999999995</v>
      </c>
      <c r="L31" s="263"/>
      <c r="M31" s="264"/>
      <c r="N31" s="264"/>
      <c r="O31" s="264"/>
      <c r="P31" s="124">
        <f>SUM(P28:P30)</f>
        <v>0</v>
      </c>
      <c r="Q31" s="449"/>
    </row>
    <row r="32" spans="1:17" s="445" customFormat="1" ht="15" customHeight="1">
      <c r="A32" s="347">
        <v>22</v>
      </c>
      <c r="B32" s="348" t="s">
        <v>100</v>
      </c>
      <c r="C32" s="351">
        <v>4864932</v>
      </c>
      <c r="D32" s="39" t="s">
        <v>12</v>
      </c>
      <c r="E32" s="40" t="s">
        <v>337</v>
      </c>
      <c r="F32" s="357">
        <v>-1000</v>
      </c>
      <c r="G32" s="327">
        <v>994245</v>
      </c>
      <c r="H32" s="264">
        <v>995473</v>
      </c>
      <c r="I32" s="264">
        <f>G32-H32</f>
        <v>-1228</v>
      </c>
      <c r="J32" s="264">
        <f>$F32*I32</f>
        <v>1228000</v>
      </c>
      <c r="K32" s="264">
        <f>J32/1000000</f>
        <v>1.228</v>
      </c>
      <c r="L32" s="327">
        <v>999999</v>
      </c>
      <c r="M32" s="264">
        <v>999999</v>
      </c>
      <c r="N32" s="264">
        <f>L32-M32</f>
        <v>0</v>
      </c>
      <c r="O32" s="264">
        <f>$F32*N32</f>
        <v>0</v>
      </c>
      <c r="P32" s="264">
        <f>O32/1000000</f>
        <v>0</v>
      </c>
      <c r="Q32" s="461"/>
    </row>
    <row r="33" spans="1:17" s="445" customFormat="1" ht="15" customHeight="1">
      <c r="A33" s="347">
        <v>23</v>
      </c>
      <c r="B33" s="348" t="s">
        <v>101</v>
      </c>
      <c r="C33" s="351">
        <v>5295140</v>
      </c>
      <c r="D33" s="39" t="s">
        <v>12</v>
      </c>
      <c r="E33" s="40" t="s">
        <v>337</v>
      </c>
      <c r="F33" s="351">
        <v>-1000</v>
      </c>
      <c r="G33" s="327">
        <v>984708</v>
      </c>
      <c r="H33" s="264">
        <v>985622</v>
      </c>
      <c r="I33" s="264">
        <f>G33-H33</f>
        <v>-914</v>
      </c>
      <c r="J33" s="264">
        <f>$F33*I33</f>
        <v>914000</v>
      </c>
      <c r="K33" s="264">
        <f>J33/1000000</f>
        <v>0.914</v>
      </c>
      <c r="L33" s="327">
        <v>999906</v>
      </c>
      <c r="M33" s="264">
        <v>999906</v>
      </c>
      <c r="N33" s="264">
        <f>L33-M33</f>
        <v>0</v>
      </c>
      <c r="O33" s="264">
        <f>$F33*N33</f>
        <v>0</v>
      </c>
      <c r="P33" s="264">
        <f>O33/1000000</f>
        <v>0</v>
      </c>
      <c r="Q33" s="449"/>
    </row>
    <row r="34" spans="1:17" s="445" customFormat="1" ht="15" customHeight="1">
      <c r="A34" s="347">
        <v>24</v>
      </c>
      <c r="B34" s="775" t="s">
        <v>142</v>
      </c>
      <c r="C34" s="776">
        <v>4902528</v>
      </c>
      <c r="D34" s="777" t="s">
        <v>12</v>
      </c>
      <c r="E34" s="40" t="s">
        <v>337</v>
      </c>
      <c r="F34" s="776">
        <v>300</v>
      </c>
      <c r="G34" s="327">
        <v>15</v>
      </c>
      <c r="H34" s="264">
        <v>15</v>
      </c>
      <c r="I34" s="264">
        <f>G34-H34</f>
        <v>0</v>
      </c>
      <c r="J34" s="264">
        <f>$F34*I34</f>
        <v>0</v>
      </c>
      <c r="K34" s="264">
        <f>J34/1000000</f>
        <v>0</v>
      </c>
      <c r="L34" s="327">
        <v>305</v>
      </c>
      <c r="M34" s="264">
        <v>305</v>
      </c>
      <c r="N34" s="264">
        <f>L34-M34</f>
        <v>0</v>
      </c>
      <c r="O34" s="264">
        <f>$F34*N34</f>
        <v>0</v>
      </c>
      <c r="P34" s="264">
        <f>O34/1000000</f>
        <v>0</v>
      </c>
      <c r="Q34" s="461"/>
    </row>
    <row r="35" spans="1:17" s="445" customFormat="1" ht="15" customHeight="1">
      <c r="A35" s="347"/>
      <c r="B35" s="350" t="s">
        <v>26</v>
      </c>
      <c r="C35" s="351"/>
      <c r="D35" s="39"/>
      <c r="E35" s="39"/>
      <c r="F35" s="357"/>
      <c r="G35" s="327"/>
      <c r="H35" s="328"/>
      <c r="I35" s="264"/>
      <c r="J35" s="264"/>
      <c r="K35" s="264"/>
      <c r="L35" s="263"/>
      <c r="M35" s="264"/>
      <c r="N35" s="264"/>
      <c r="O35" s="264"/>
      <c r="P35" s="264"/>
      <c r="Q35" s="449"/>
    </row>
    <row r="36" spans="1:17" s="445" customFormat="1" ht="15" customHeight="1">
      <c r="A36" s="347">
        <v>25</v>
      </c>
      <c r="B36" s="313" t="s">
        <v>45</v>
      </c>
      <c r="C36" s="351">
        <v>4864854</v>
      </c>
      <c r="D36" s="43" t="s">
        <v>12</v>
      </c>
      <c r="E36" s="40" t="s">
        <v>337</v>
      </c>
      <c r="F36" s="357">
        <v>1000</v>
      </c>
      <c r="G36" s="327">
        <v>999830</v>
      </c>
      <c r="H36" s="328">
        <v>999839</v>
      </c>
      <c r="I36" s="264">
        <f>G36-H36</f>
        <v>-9</v>
      </c>
      <c r="J36" s="264">
        <f>$F36*I36</f>
        <v>-9000</v>
      </c>
      <c r="K36" s="264">
        <f>J36/1000000</f>
        <v>-0.009</v>
      </c>
      <c r="L36" s="327">
        <v>9496</v>
      </c>
      <c r="M36" s="328">
        <v>9508</v>
      </c>
      <c r="N36" s="264">
        <f>L36-M36</f>
        <v>-12</v>
      </c>
      <c r="O36" s="264">
        <f>$F36*N36</f>
        <v>-12000</v>
      </c>
      <c r="P36" s="264">
        <f>O36/1000000</f>
        <v>-0.012</v>
      </c>
      <c r="Q36" s="478"/>
    </row>
    <row r="37" spans="1:17" s="445" customFormat="1" ht="15" customHeight="1">
      <c r="A37" s="347"/>
      <c r="B37" s="350" t="s">
        <v>102</v>
      </c>
      <c r="C37" s="351"/>
      <c r="D37" s="39"/>
      <c r="E37" s="39"/>
      <c r="F37" s="357"/>
      <c r="G37" s="327"/>
      <c r="H37" s="328"/>
      <c r="I37" s="264"/>
      <c r="J37" s="264"/>
      <c r="K37" s="264"/>
      <c r="L37" s="263"/>
      <c r="M37" s="264"/>
      <c r="N37" s="264"/>
      <c r="O37" s="264"/>
      <c r="P37" s="264"/>
      <c r="Q37" s="449"/>
    </row>
    <row r="38" spans="1:17" s="445" customFormat="1" ht="15" customHeight="1">
      <c r="A38" s="347">
        <v>26</v>
      </c>
      <c r="B38" s="348" t="s">
        <v>103</v>
      </c>
      <c r="C38" s="351">
        <v>5295159</v>
      </c>
      <c r="D38" s="39" t="s">
        <v>12</v>
      </c>
      <c r="E38" s="40" t="s">
        <v>337</v>
      </c>
      <c r="F38" s="357">
        <v>-1000</v>
      </c>
      <c r="G38" s="327">
        <v>95787</v>
      </c>
      <c r="H38" s="328">
        <v>89297</v>
      </c>
      <c r="I38" s="264">
        <f>G38-H38</f>
        <v>6490</v>
      </c>
      <c r="J38" s="264">
        <f>$F38*I38</f>
        <v>-6490000</v>
      </c>
      <c r="K38" s="264">
        <f>J38/1000000</f>
        <v>-6.49</v>
      </c>
      <c r="L38" s="327">
        <v>835</v>
      </c>
      <c r="M38" s="328">
        <v>835</v>
      </c>
      <c r="N38" s="264">
        <f>L38-M38</f>
        <v>0</v>
      </c>
      <c r="O38" s="264">
        <f>$F38*N38</f>
        <v>0</v>
      </c>
      <c r="P38" s="264">
        <f>O38/1000000</f>
        <v>0</v>
      </c>
      <c r="Q38" s="449"/>
    </row>
    <row r="39" spans="1:17" s="445" customFormat="1" ht="15" customHeight="1">
      <c r="A39" s="347"/>
      <c r="B39" s="348"/>
      <c r="C39" s="351"/>
      <c r="D39" s="39"/>
      <c r="E39" s="40"/>
      <c r="F39" s="357">
        <v>-1000</v>
      </c>
      <c r="G39" s="327">
        <v>88350</v>
      </c>
      <c r="H39" s="328">
        <v>88084</v>
      </c>
      <c r="I39" s="264">
        <f>G39-H39</f>
        <v>266</v>
      </c>
      <c r="J39" s="264">
        <f>$F39*I39</f>
        <v>-266000</v>
      </c>
      <c r="K39" s="264">
        <f>J39/1000000</f>
        <v>-0.266</v>
      </c>
      <c r="L39" s="327"/>
      <c r="M39" s="328"/>
      <c r="N39" s="264"/>
      <c r="O39" s="264"/>
      <c r="P39" s="264"/>
      <c r="Q39" s="449"/>
    </row>
    <row r="40" spans="1:17" s="445" customFormat="1" ht="15" customHeight="1">
      <c r="A40" s="347">
        <v>27</v>
      </c>
      <c r="B40" s="348" t="s">
        <v>104</v>
      </c>
      <c r="C40" s="351">
        <v>4865029</v>
      </c>
      <c r="D40" s="39" t="s">
        <v>12</v>
      </c>
      <c r="E40" s="40" t="s">
        <v>337</v>
      </c>
      <c r="F40" s="357">
        <v>-1000</v>
      </c>
      <c r="G40" s="327">
        <v>26105</v>
      </c>
      <c r="H40" s="328">
        <v>24550</v>
      </c>
      <c r="I40" s="264">
        <f>G40-H40</f>
        <v>1555</v>
      </c>
      <c r="J40" s="264">
        <f>$F40*I40</f>
        <v>-1555000</v>
      </c>
      <c r="K40" s="264">
        <f>J40/1000000</f>
        <v>-1.555</v>
      </c>
      <c r="L40" s="327">
        <v>999049</v>
      </c>
      <c r="M40" s="328">
        <v>999054</v>
      </c>
      <c r="N40" s="264">
        <f>L40-M40</f>
        <v>-5</v>
      </c>
      <c r="O40" s="264">
        <f>$F40*N40</f>
        <v>5000</v>
      </c>
      <c r="P40" s="264">
        <f>O40/1000000</f>
        <v>0.005</v>
      </c>
      <c r="Q40" s="461"/>
    </row>
    <row r="41" spans="1:17" s="445" customFormat="1" ht="15" customHeight="1">
      <c r="A41" s="347">
        <v>28</v>
      </c>
      <c r="B41" s="348" t="s">
        <v>105</v>
      </c>
      <c r="C41" s="351">
        <v>4864934</v>
      </c>
      <c r="D41" s="39" t="s">
        <v>12</v>
      </c>
      <c r="E41" s="40" t="s">
        <v>337</v>
      </c>
      <c r="F41" s="357">
        <v>-1000</v>
      </c>
      <c r="G41" s="327">
        <v>999418</v>
      </c>
      <c r="H41" s="328">
        <v>999581</v>
      </c>
      <c r="I41" s="264">
        <f>G41-H41</f>
        <v>-163</v>
      </c>
      <c r="J41" s="264">
        <f>$F41*I41</f>
        <v>163000</v>
      </c>
      <c r="K41" s="264">
        <f>J41/1000000</f>
        <v>0.163</v>
      </c>
      <c r="L41" s="327">
        <v>999999</v>
      </c>
      <c r="M41" s="328">
        <v>999999</v>
      </c>
      <c r="N41" s="264">
        <f>L41-M41</f>
        <v>0</v>
      </c>
      <c r="O41" s="264">
        <f>$F41*N41</f>
        <v>0</v>
      </c>
      <c r="P41" s="264">
        <f>O41/1000000</f>
        <v>0</v>
      </c>
      <c r="Q41" s="477"/>
    </row>
    <row r="42" spans="1:17" s="445" customFormat="1" ht="15" customHeight="1">
      <c r="A42" s="347">
        <v>29</v>
      </c>
      <c r="B42" s="313" t="s">
        <v>106</v>
      </c>
      <c r="C42" s="351">
        <v>4864906</v>
      </c>
      <c r="D42" s="39" t="s">
        <v>12</v>
      </c>
      <c r="E42" s="40" t="s">
        <v>337</v>
      </c>
      <c r="F42" s="357">
        <v>-1000</v>
      </c>
      <c r="G42" s="327">
        <v>995775</v>
      </c>
      <c r="H42" s="328">
        <v>995383</v>
      </c>
      <c r="I42" s="264">
        <f>G42-H42</f>
        <v>392</v>
      </c>
      <c r="J42" s="264">
        <f>$F42*I42</f>
        <v>-392000</v>
      </c>
      <c r="K42" s="264">
        <f>J42/1000000</f>
        <v>-0.392</v>
      </c>
      <c r="L42" s="327">
        <v>998352</v>
      </c>
      <c r="M42" s="328">
        <v>998352</v>
      </c>
      <c r="N42" s="264">
        <f>L42-M42</f>
        <v>0</v>
      </c>
      <c r="O42" s="264">
        <f>$F42*N42</f>
        <v>0</v>
      </c>
      <c r="P42" s="264">
        <f>O42/1000000</f>
        <v>0</v>
      </c>
      <c r="Q42" s="467"/>
    </row>
    <row r="43" spans="1:17" s="445" customFormat="1" ht="15" customHeight="1">
      <c r="A43" s="347"/>
      <c r="B43" s="350" t="s">
        <v>399</v>
      </c>
      <c r="C43" s="351"/>
      <c r="D43" s="453"/>
      <c r="E43" s="454"/>
      <c r="F43" s="357"/>
      <c r="G43" s="263"/>
      <c r="H43" s="264"/>
      <c r="I43" s="264"/>
      <c r="J43" s="264"/>
      <c r="K43" s="264"/>
      <c r="L43" s="263"/>
      <c r="M43" s="264"/>
      <c r="N43" s="264"/>
      <c r="O43" s="264"/>
      <c r="P43" s="264"/>
      <c r="Q43" s="742"/>
    </row>
    <row r="44" spans="1:17" s="445" customFormat="1" ht="15" customHeight="1">
      <c r="A44" s="347">
        <v>30</v>
      </c>
      <c r="B44" s="348" t="s">
        <v>103</v>
      </c>
      <c r="C44" s="351">
        <v>5295177</v>
      </c>
      <c r="D44" s="453" t="s">
        <v>12</v>
      </c>
      <c r="E44" s="454" t="s">
        <v>337</v>
      </c>
      <c r="F44" s="357">
        <v>-1000</v>
      </c>
      <c r="G44" s="327">
        <v>993259</v>
      </c>
      <c r="H44" s="328">
        <v>987684</v>
      </c>
      <c r="I44" s="264">
        <f>G44-H44</f>
        <v>5575</v>
      </c>
      <c r="J44" s="264">
        <f>$F44*I44</f>
        <v>-5575000</v>
      </c>
      <c r="K44" s="264">
        <f>J44/1000000</f>
        <v>-5.575</v>
      </c>
      <c r="L44" s="327">
        <v>985887</v>
      </c>
      <c r="M44" s="328">
        <v>985887</v>
      </c>
      <c r="N44" s="264">
        <f>L44-M44</f>
        <v>0</v>
      </c>
      <c r="O44" s="264">
        <f>$F44*N44</f>
        <v>0</v>
      </c>
      <c r="P44" s="264">
        <f>O44/1000000</f>
        <v>0</v>
      </c>
      <c r="Q44" s="696"/>
    </row>
    <row r="45" spans="1:17" s="445" customFormat="1" ht="15" customHeight="1">
      <c r="A45" s="347">
        <v>31</v>
      </c>
      <c r="B45" s="348" t="s">
        <v>402</v>
      </c>
      <c r="C45" s="351">
        <v>5128456</v>
      </c>
      <c r="D45" s="453" t="s">
        <v>12</v>
      </c>
      <c r="E45" s="454" t="s">
        <v>337</v>
      </c>
      <c r="F45" s="357">
        <v>-1000</v>
      </c>
      <c r="G45" s="327">
        <v>13818</v>
      </c>
      <c r="H45" s="328">
        <v>12833</v>
      </c>
      <c r="I45" s="264">
        <f>G45-H45</f>
        <v>985</v>
      </c>
      <c r="J45" s="264">
        <f>$F45*I45</f>
        <v>-985000</v>
      </c>
      <c r="K45" s="264">
        <f>J45/1000000</f>
        <v>-0.985</v>
      </c>
      <c r="L45" s="327">
        <v>289</v>
      </c>
      <c r="M45" s="328">
        <v>289</v>
      </c>
      <c r="N45" s="264">
        <f>L45-M45</f>
        <v>0</v>
      </c>
      <c r="O45" s="264">
        <f>$F45*N45</f>
        <v>0</v>
      </c>
      <c r="P45" s="264">
        <f>O45/1000000</f>
        <v>0</v>
      </c>
      <c r="Q45" s="455"/>
    </row>
    <row r="46" spans="1:17" s="445" customFormat="1" ht="15" customHeight="1">
      <c r="A46" s="347">
        <v>32</v>
      </c>
      <c r="B46" s="348" t="s">
        <v>400</v>
      </c>
      <c r="C46" s="351">
        <v>5128443</v>
      </c>
      <c r="D46" s="453" t="s">
        <v>12</v>
      </c>
      <c r="E46" s="454" t="s">
        <v>337</v>
      </c>
      <c r="F46" s="357">
        <v>-2000</v>
      </c>
      <c r="G46" s="327">
        <v>10796</v>
      </c>
      <c r="H46" s="328">
        <v>8814</v>
      </c>
      <c r="I46" s="264">
        <f>G46-H46</f>
        <v>1982</v>
      </c>
      <c r="J46" s="264">
        <f>$F46*I46</f>
        <v>-3964000</v>
      </c>
      <c r="K46" s="264">
        <f>J46/1000000</f>
        <v>-3.964</v>
      </c>
      <c r="L46" s="327">
        <v>30</v>
      </c>
      <c r="M46" s="328">
        <v>30</v>
      </c>
      <c r="N46" s="264">
        <f>L46-M46</f>
        <v>0</v>
      </c>
      <c r="O46" s="264">
        <f>$F46*N46</f>
        <v>0</v>
      </c>
      <c r="P46" s="264">
        <f>O46/1000000</f>
        <v>0</v>
      </c>
      <c r="Q46" s="759"/>
    </row>
    <row r="47" spans="1:17" s="445" customFormat="1" ht="15" customHeight="1">
      <c r="A47" s="347"/>
      <c r="B47" s="350" t="s">
        <v>41</v>
      </c>
      <c r="C47" s="351"/>
      <c r="D47" s="39"/>
      <c r="E47" s="39"/>
      <c r="F47" s="357"/>
      <c r="G47" s="327"/>
      <c r="H47" s="328"/>
      <c r="I47" s="264"/>
      <c r="J47" s="264"/>
      <c r="K47" s="264"/>
      <c r="L47" s="263"/>
      <c r="M47" s="264"/>
      <c r="N47" s="264"/>
      <c r="O47" s="264"/>
      <c r="P47" s="264"/>
      <c r="Q47" s="449"/>
    </row>
    <row r="48" spans="1:17" s="445" customFormat="1" ht="15" customHeight="1">
      <c r="A48" s="347"/>
      <c r="B48" s="349" t="s">
        <v>18</v>
      </c>
      <c r="C48" s="351"/>
      <c r="D48" s="43"/>
      <c r="E48" s="43"/>
      <c r="F48" s="357"/>
      <c r="G48" s="327"/>
      <c r="H48" s="328"/>
      <c r="I48" s="264"/>
      <c r="J48" s="264"/>
      <c r="K48" s="264"/>
      <c r="L48" s="263"/>
      <c r="M48" s="264"/>
      <c r="N48" s="264"/>
      <c r="O48" s="264"/>
      <c r="P48" s="264"/>
      <c r="Q48" s="449"/>
    </row>
    <row r="49" spans="1:17" s="445" customFormat="1" ht="15" customHeight="1">
      <c r="A49" s="347">
        <v>33</v>
      </c>
      <c r="B49" s="348" t="s">
        <v>19</v>
      </c>
      <c r="C49" s="351">
        <v>4864875</v>
      </c>
      <c r="D49" s="39" t="s">
        <v>12</v>
      </c>
      <c r="E49" s="40" t="s">
        <v>337</v>
      </c>
      <c r="F49" s="357">
        <v>1000</v>
      </c>
      <c r="G49" s="327">
        <v>2311</v>
      </c>
      <c r="H49" s="328">
        <v>2001</v>
      </c>
      <c r="I49" s="264">
        <f>G49-H49</f>
        <v>310</v>
      </c>
      <c r="J49" s="264">
        <f>$F49*I49</f>
        <v>310000</v>
      </c>
      <c r="K49" s="264">
        <f>J49/1000000</f>
        <v>0.31</v>
      </c>
      <c r="L49" s="327">
        <v>606</v>
      </c>
      <c r="M49" s="328">
        <v>606</v>
      </c>
      <c r="N49" s="264">
        <f>L49-M49</f>
        <v>0</v>
      </c>
      <c r="O49" s="264">
        <f>$F49*N49</f>
        <v>0</v>
      </c>
      <c r="P49" s="264">
        <f>O49/1000000</f>
        <v>0</v>
      </c>
      <c r="Q49" s="753"/>
    </row>
    <row r="50" spans="1:17" s="445" customFormat="1" ht="15" customHeight="1">
      <c r="A50" s="347">
        <v>34</v>
      </c>
      <c r="B50" s="348" t="s">
        <v>20</v>
      </c>
      <c r="C50" s="351">
        <v>4864914</v>
      </c>
      <c r="D50" s="39" t="s">
        <v>12</v>
      </c>
      <c r="E50" s="40" t="s">
        <v>337</v>
      </c>
      <c r="F50" s="357">
        <v>400</v>
      </c>
      <c r="G50" s="327">
        <v>4726</v>
      </c>
      <c r="H50" s="328">
        <v>4875</v>
      </c>
      <c r="I50" s="264">
        <f>G50-H50</f>
        <v>-149</v>
      </c>
      <c r="J50" s="264">
        <f>$F50*I50</f>
        <v>-59600</v>
      </c>
      <c r="K50" s="264">
        <f>J50/1000000</f>
        <v>-0.0596</v>
      </c>
      <c r="L50" s="327">
        <v>486</v>
      </c>
      <c r="M50" s="328">
        <v>486</v>
      </c>
      <c r="N50" s="264">
        <f>L50-M50</f>
        <v>0</v>
      </c>
      <c r="O50" s="264">
        <f>$F50*N50</f>
        <v>0</v>
      </c>
      <c r="P50" s="264">
        <f>O50/1000000</f>
        <v>0</v>
      </c>
      <c r="Q50" s="449"/>
    </row>
    <row r="51" spans="1:17" ht="15" customHeight="1">
      <c r="A51" s="347"/>
      <c r="B51" s="350" t="s">
        <v>116</v>
      </c>
      <c r="C51" s="351"/>
      <c r="D51" s="39"/>
      <c r="E51" s="39"/>
      <c r="F51" s="357"/>
      <c r="G51" s="325"/>
      <c r="H51" s="326"/>
      <c r="I51" s="373"/>
      <c r="J51" s="373"/>
      <c r="K51" s="373"/>
      <c r="L51" s="374"/>
      <c r="M51" s="373"/>
      <c r="N51" s="373"/>
      <c r="O51" s="373"/>
      <c r="P51" s="373"/>
      <c r="Q51" s="146"/>
    </row>
    <row r="52" spans="1:17" s="445" customFormat="1" ht="15" customHeight="1">
      <c r="A52" s="347">
        <v>35</v>
      </c>
      <c r="B52" s="348" t="s">
        <v>117</v>
      </c>
      <c r="C52" s="351">
        <v>5295199</v>
      </c>
      <c r="D52" s="39" t="s">
        <v>12</v>
      </c>
      <c r="E52" s="40" t="s">
        <v>337</v>
      </c>
      <c r="F52" s="357">
        <v>1000</v>
      </c>
      <c r="G52" s="327">
        <v>998183</v>
      </c>
      <c r="H52" s="328">
        <v>998183</v>
      </c>
      <c r="I52" s="264">
        <f>G52-H52</f>
        <v>0</v>
      </c>
      <c r="J52" s="264">
        <f>$F52*I52</f>
        <v>0</v>
      </c>
      <c r="K52" s="264">
        <f>J52/1000000</f>
        <v>0</v>
      </c>
      <c r="L52" s="327">
        <v>1170</v>
      </c>
      <c r="M52" s="328">
        <v>1170</v>
      </c>
      <c r="N52" s="264">
        <f>L52-M52</f>
        <v>0</v>
      </c>
      <c r="O52" s="264">
        <f>$F52*N52</f>
        <v>0</v>
      </c>
      <c r="P52" s="264">
        <f>O52/1000000</f>
        <v>0</v>
      </c>
      <c r="Q52" s="449"/>
    </row>
    <row r="53" spans="1:17" s="482" customFormat="1" ht="15" customHeight="1">
      <c r="A53" s="335">
        <v>36</v>
      </c>
      <c r="B53" s="313" t="s">
        <v>118</v>
      </c>
      <c r="C53" s="351">
        <v>4864828</v>
      </c>
      <c r="D53" s="43" t="s">
        <v>12</v>
      </c>
      <c r="E53" s="40" t="s">
        <v>337</v>
      </c>
      <c r="F53" s="351">
        <v>133</v>
      </c>
      <c r="G53" s="327">
        <v>997078</v>
      </c>
      <c r="H53" s="328">
        <v>997530</v>
      </c>
      <c r="I53" s="264">
        <f>G53-H53</f>
        <v>-452</v>
      </c>
      <c r="J53" s="264">
        <f>$F53*I53</f>
        <v>-60116</v>
      </c>
      <c r="K53" s="264">
        <f>J53/1000000</f>
        <v>-0.060116</v>
      </c>
      <c r="L53" s="327">
        <v>13591</v>
      </c>
      <c r="M53" s="328">
        <v>13593</v>
      </c>
      <c r="N53" s="264">
        <f>L53-M53</f>
        <v>-2</v>
      </c>
      <c r="O53" s="264">
        <f>$F53*N53</f>
        <v>-266</v>
      </c>
      <c r="P53" s="264">
        <f>O53/1000000</f>
        <v>-0.000266</v>
      </c>
      <c r="Q53" s="327"/>
    </row>
    <row r="54" spans="1:17" s="445" customFormat="1" ht="15" customHeight="1">
      <c r="A54" s="335"/>
      <c r="B54" s="349" t="s">
        <v>434</v>
      </c>
      <c r="C54" s="351"/>
      <c r="D54" s="43"/>
      <c r="E54" s="40"/>
      <c r="F54" s="351"/>
      <c r="G54" s="327"/>
      <c r="H54" s="328"/>
      <c r="I54" s="264"/>
      <c r="J54" s="264"/>
      <c r="K54" s="264"/>
      <c r="L54" s="327"/>
      <c r="M54" s="328"/>
      <c r="N54" s="264"/>
      <c r="O54" s="264"/>
      <c r="P54" s="264"/>
      <c r="Q54" s="327"/>
    </row>
    <row r="55" spans="1:17" s="445" customFormat="1" ht="15" customHeight="1">
      <c r="A55" s="335">
        <v>37</v>
      </c>
      <c r="B55" s="313" t="s">
        <v>35</v>
      </c>
      <c r="C55" s="351">
        <v>5295145</v>
      </c>
      <c r="D55" s="43" t="s">
        <v>12</v>
      </c>
      <c r="E55" s="40" t="s">
        <v>337</v>
      </c>
      <c r="F55" s="351">
        <v>-1000</v>
      </c>
      <c r="G55" s="327">
        <v>976285</v>
      </c>
      <c r="H55" s="328">
        <v>976595</v>
      </c>
      <c r="I55" s="264">
        <f>G55-H55</f>
        <v>-310</v>
      </c>
      <c r="J55" s="264">
        <f>$F55*I55</f>
        <v>310000</v>
      </c>
      <c r="K55" s="264">
        <f>J55/1000000</f>
        <v>0.31</v>
      </c>
      <c r="L55" s="327">
        <v>990186</v>
      </c>
      <c r="M55" s="328">
        <v>990186</v>
      </c>
      <c r="N55" s="264">
        <f>L55-M55</f>
        <v>0</v>
      </c>
      <c r="O55" s="264">
        <f>$F55*N55</f>
        <v>0</v>
      </c>
      <c r="P55" s="264">
        <f>O55/1000000</f>
        <v>0</v>
      </c>
      <c r="Q55" s="327"/>
    </row>
    <row r="56" spans="1:17" s="485" customFormat="1" ht="15" customHeight="1" thickBot="1">
      <c r="A56" s="750">
        <v>38</v>
      </c>
      <c r="B56" s="751" t="s">
        <v>172</v>
      </c>
      <c r="C56" s="352">
        <v>5295146</v>
      </c>
      <c r="D56" s="352" t="s">
        <v>12</v>
      </c>
      <c r="E56" s="352" t="s">
        <v>337</v>
      </c>
      <c r="F56" s="352">
        <v>-1000</v>
      </c>
      <c r="G56" s="447">
        <v>989268</v>
      </c>
      <c r="H56" s="352">
        <v>989627</v>
      </c>
      <c r="I56" s="352">
        <f>G56-H56</f>
        <v>-359</v>
      </c>
      <c r="J56" s="352">
        <f>$F56*I56</f>
        <v>359000</v>
      </c>
      <c r="K56" s="352">
        <f>J56/1000000</f>
        <v>0.359</v>
      </c>
      <c r="L56" s="447">
        <v>999928</v>
      </c>
      <c r="M56" s="352">
        <v>999928</v>
      </c>
      <c r="N56" s="352">
        <f>L56-M56</f>
        <v>0</v>
      </c>
      <c r="O56" s="352">
        <f>$F56*N56</f>
        <v>0</v>
      </c>
      <c r="P56" s="352">
        <f>O56/1000000</f>
        <v>0</v>
      </c>
      <c r="Q56" s="447"/>
    </row>
    <row r="57" spans="1:17" s="445" customFormat="1" ht="15" customHeight="1" thickTop="1">
      <c r="A57" s="335"/>
      <c r="B57" s="313"/>
      <c r="C57" s="351"/>
      <c r="D57" s="43"/>
      <c r="E57" s="40"/>
      <c r="F57" s="351"/>
      <c r="G57" s="328"/>
      <c r="H57" s="328"/>
      <c r="I57" s="264"/>
      <c r="J57" s="264"/>
      <c r="K57" s="264"/>
      <c r="L57" s="328"/>
      <c r="M57" s="328"/>
      <c r="N57" s="264"/>
      <c r="O57" s="264"/>
      <c r="P57" s="264"/>
      <c r="Q57" s="482"/>
    </row>
    <row r="58" spans="2:16" ht="16.5">
      <c r="B58" s="15" t="s">
        <v>136</v>
      </c>
      <c r="F58" s="191"/>
      <c r="I58" s="16"/>
      <c r="J58" s="16"/>
      <c r="K58" s="379">
        <f>SUM(K8:K56)-K31</f>
        <v>-22.240254399999998</v>
      </c>
      <c r="N58" s="16"/>
      <c r="O58" s="16"/>
      <c r="P58" s="379">
        <f>SUM(P8:P56)-P31</f>
        <v>-0.007149299999999999</v>
      </c>
    </row>
    <row r="59" spans="2:16" ht="1.5" customHeight="1">
      <c r="B59" s="15"/>
      <c r="F59" s="191"/>
      <c r="I59" s="16"/>
      <c r="J59" s="16"/>
      <c r="K59" s="27"/>
      <c r="N59" s="16"/>
      <c r="O59" s="16"/>
      <c r="P59" s="27"/>
    </row>
    <row r="60" spans="2:16" ht="16.5">
      <c r="B60" s="15" t="s">
        <v>137</v>
      </c>
      <c r="F60" s="191"/>
      <c r="I60" s="16"/>
      <c r="J60" s="16"/>
      <c r="K60" s="379">
        <f>SUM(K58:K59)</f>
        <v>-22.240254399999998</v>
      </c>
      <c r="N60" s="16"/>
      <c r="O60" s="16"/>
      <c r="P60" s="379">
        <f>SUM(P58:P59)</f>
        <v>-0.007149299999999999</v>
      </c>
    </row>
    <row r="61" ht="15">
      <c r="F61" s="191"/>
    </row>
    <row r="62" spans="6:17" ht="15">
      <c r="F62" s="191"/>
      <c r="Q62" s="243" t="str">
        <f>NDPL!$Q$1</f>
        <v>FEBUARY-2019</v>
      </c>
    </row>
    <row r="63" ht="15">
      <c r="F63" s="191"/>
    </row>
    <row r="64" spans="6:17" ht="15">
      <c r="F64" s="191"/>
      <c r="Q64" s="243"/>
    </row>
    <row r="65" spans="1:16" ht="18.75" thickBot="1">
      <c r="A65" s="85" t="s">
        <v>240</v>
      </c>
      <c r="F65" s="191"/>
      <c r="G65" s="6"/>
      <c r="H65" s="6"/>
      <c r="I65" s="45" t="s">
        <v>7</v>
      </c>
      <c r="J65" s="17"/>
      <c r="K65" s="17"/>
      <c r="L65" s="17"/>
      <c r="M65" s="17"/>
      <c r="N65" s="45" t="s">
        <v>387</v>
      </c>
      <c r="O65" s="17"/>
      <c r="P65" s="17"/>
    </row>
    <row r="66" spans="1:17" ht="39.75" thickBot="1" thickTop="1">
      <c r="A66" s="34" t="s">
        <v>8</v>
      </c>
      <c r="B66" s="31" t="s">
        <v>9</v>
      </c>
      <c r="C66" s="32" t="s">
        <v>1</v>
      </c>
      <c r="D66" s="32" t="s">
        <v>2</v>
      </c>
      <c r="E66" s="32" t="s">
        <v>3</v>
      </c>
      <c r="F66" s="32" t="s">
        <v>10</v>
      </c>
      <c r="G66" s="34" t="str">
        <f>NDPL!G5</f>
        <v>FINAL READING 28/02/2019</v>
      </c>
      <c r="H66" s="32" t="str">
        <f>NDPL!H5</f>
        <v>INTIAL READING 01/02/2019</v>
      </c>
      <c r="I66" s="32" t="s">
        <v>4</v>
      </c>
      <c r="J66" s="32" t="s">
        <v>5</v>
      </c>
      <c r="K66" s="32" t="s">
        <v>6</v>
      </c>
      <c r="L66" s="34" t="str">
        <f>NDPL!G5</f>
        <v>FINAL READING 28/02/2019</v>
      </c>
      <c r="M66" s="32" t="str">
        <f>NDPL!H5</f>
        <v>INTIAL READING 01/02/2019</v>
      </c>
      <c r="N66" s="32" t="s">
        <v>4</v>
      </c>
      <c r="O66" s="32" t="s">
        <v>5</v>
      </c>
      <c r="P66" s="32" t="s">
        <v>6</v>
      </c>
      <c r="Q66" s="33" t="s">
        <v>301</v>
      </c>
    </row>
    <row r="67" spans="1:16" ht="17.25" thickBot="1" thickTop="1">
      <c r="A67" s="18"/>
      <c r="B67" s="86"/>
      <c r="C67" s="18"/>
      <c r="D67" s="18"/>
      <c r="E67" s="18"/>
      <c r="F67" s="314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7" ht="15.75" customHeight="1" thickTop="1">
      <c r="A68" s="345"/>
      <c r="B68" s="346" t="s">
        <v>122</v>
      </c>
      <c r="C68" s="35"/>
      <c r="D68" s="35"/>
      <c r="E68" s="35"/>
      <c r="F68" s="315"/>
      <c r="G68" s="28"/>
      <c r="H68" s="457"/>
      <c r="I68" s="457"/>
      <c r="J68" s="457"/>
      <c r="K68" s="457"/>
      <c r="L68" s="28"/>
      <c r="M68" s="457"/>
      <c r="N68" s="457"/>
      <c r="O68" s="457"/>
      <c r="P68" s="457"/>
      <c r="Q68" s="535"/>
    </row>
    <row r="69" spans="1:17" s="445" customFormat="1" ht="15.75" customHeight="1">
      <c r="A69" s="347">
        <v>1</v>
      </c>
      <c r="B69" s="348" t="s">
        <v>15</v>
      </c>
      <c r="C69" s="351">
        <v>4864994</v>
      </c>
      <c r="D69" s="39" t="s">
        <v>12</v>
      </c>
      <c r="E69" s="40" t="s">
        <v>337</v>
      </c>
      <c r="F69" s="357">
        <v>-1000</v>
      </c>
      <c r="G69" s="327">
        <v>994337</v>
      </c>
      <c r="H69" s="328">
        <v>994775</v>
      </c>
      <c r="I69" s="328">
        <f>G69-H69</f>
        <v>-438</v>
      </c>
      <c r="J69" s="328">
        <f>$F69*I69</f>
        <v>438000</v>
      </c>
      <c r="K69" s="328">
        <f>J69/1000000</f>
        <v>0.438</v>
      </c>
      <c r="L69" s="327">
        <v>998769</v>
      </c>
      <c r="M69" s="328">
        <v>998769</v>
      </c>
      <c r="N69" s="328">
        <f>L69-M69</f>
        <v>0</v>
      </c>
      <c r="O69" s="328">
        <f>$F69*N69</f>
        <v>0</v>
      </c>
      <c r="P69" s="328">
        <f>O69/1000000</f>
        <v>0</v>
      </c>
      <c r="Q69" s="449"/>
    </row>
    <row r="70" spans="1:17" s="445" customFormat="1" ht="15.75" customHeight="1">
      <c r="A70" s="347">
        <v>2</v>
      </c>
      <c r="B70" s="348" t="s">
        <v>16</v>
      </c>
      <c r="C70" s="351">
        <v>5295153</v>
      </c>
      <c r="D70" s="39" t="s">
        <v>12</v>
      </c>
      <c r="E70" s="40" t="s">
        <v>337</v>
      </c>
      <c r="F70" s="357">
        <v>-1000</v>
      </c>
      <c r="G70" s="327">
        <v>989996</v>
      </c>
      <c r="H70" s="328">
        <v>989885</v>
      </c>
      <c r="I70" s="328">
        <f>G70-H70</f>
        <v>111</v>
      </c>
      <c r="J70" s="328">
        <f>$F70*I70</f>
        <v>-111000</v>
      </c>
      <c r="K70" s="328">
        <f>J70/1000000</f>
        <v>-0.111</v>
      </c>
      <c r="L70" s="327">
        <v>965178</v>
      </c>
      <c r="M70" s="328">
        <v>965178</v>
      </c>
      <c r="N70" s="328">
        <f>L70-M70</f>
        <v>0</v>
      </c>
      <c r="O70" s="328">
        <f>$F70*N70</f>
        <v>0</v>
      </c>
      <c r="P70" s="328">
        <f>O70/1000000</f>
        <v>0</v>
      </c>
      <c r="Q70" s="449"/>
    </row>
    <row r="71" spans="1:17" s="445" customFormat="1" ht="15">
      <c r="A71" s="347">
        <v>3</v>
      </c>
      <c r="B71" s="348" t="s">
        <v>17</v>
      </c>
      <c r="C71" s="351">
        <v>5128440</v>
      </c>
      <c r="D71" s="39" t="s">
        <v>12</v>
      </c>
      <c r="E71" s="40" t="s">
        <v>337</v>
      </c>
      <c r="F71" s="357">
        <v>-1000</v>
      </c>
      <c r="G71" s="327">
        <v>997880</v>
      </c>
      <c r="H71" s="328">
        <v>998946</v>
      </c>
      <c r="I71" s="328">
        <f>G71-H71</f>
        <v>-1066</v>
      </c>
      <c r="J71" s="328">
        <f>$F71*I71</f>
        <v>1066000</v>
      </c>
      <c r="K71" s="328">
        <f>J71/1000000</f>
        <v>1.066</v>
      </c>
      <c r="L71" s="327">
        <v>999999</v>
      </c>
      <c r="M71" s="328">
        <v>999999</v>
      </c>
      <c r="N71" s="328">
        <f>L71-M71</f>
        <v>0</v>
      </c>
      <c r="O71" s="328">
        <f>$F71*N71</f>
        <v>0</v>
      </c>
      <c r="P71" s="328">
        <f>O71/1000000</f>
        <v>0</v>
      </c>
      <c r="Q71" s="446" t="s">
        <v>476</v>
      </c>
    </row>
    <row r="72" spans="1:17" s="445" customFormat="1" ht="15">
      <c r="A72" s="347"/>
      <c r="B72" s="348"/>
      <c r="C72" s="351">
        <v>5100234</v>
      </c>
      <c r="D72" s="39" t="s">
        <v>12</v>
      </c>
      <c r="E72" s="40" t="s">
        <v>337</v>
      </c>
      <c r="F72" s="357">
        <v>-1000</v>
      </c>
      <c r="G72" s="327">
        <v>999669</v>
      </c>
      <c r="H72" s="328">
        <v>1000000</v>
      </c>
      <c r="I72" s="328">
        <f>G72-H72</f>
        <v>-331</v>
      </c>
      <c r="J72" s="328">
        <f>$F72*I72</f>
        <v>331000</v>
      </c>
      <c r="K72" s="328">
        <f>J72/1000000</f>
        <v>0.331</v>
      </c>
      <c r="L72" s="327">
        <v>999999</v>
      </c>
      <c r="M72" s="328">
        <v>1000000</v>
      </c>
      <c r="N72" s="328">
        <f>L72-M72</f>
        <v>-1</v>
      </c>
      <c r="O72" s="328">
        <f>$F72*N72</f>
        <v>1000</v>
      </c>
      <c r="P72" s="328">
        <f>O72/1000000</f>
        <v>0.001</v>
      </c>
      <c r="Q72" s="446" t="s">
        <v>474</v>
      </c>
    </row>
    <row r="73" spans="1:17" s="445" customFormat="1" ht="15">
      <c r="A73" s="347">
        <v>4</v>
      </c>
      <c r="B73" s="348" t="s">
        <v>162</v>
      </c>
      <c r="C73" s="351">
        <v>5128452</v>
      </c>
      <c r="D73" s="39" t="s">
        <v>12</v>
      </c>
      <c r="E73" s="40" t="s">
        <v>337</v>
      </c>
      <c r="F73" s="357">
        <v>-1000</v>
      </c>
      <c r="G73" s="327">
        <v>997453</v>
      </c>
      <c r="H73" s="328">
        <v>999102</v>
      </c>
      <c r="I73" s="328">
        <f>G73-H73</f>
        <v>-1649</v>
      </c>
      <c r="J73" s="328">
        <f>$F73*I73</f>
        <v>1649000</v>
      </c>
      <c r="K73" s="328">
        <f>J73/1000000</f>
        <v>1.649</v>
      </c>
      <c r="L73" s="327">
        <v>999999</v>
      </c>
      <c r="M73" s="328">
        <v>999999</v>
      </c>
      <c r="N73" s="328">
        <f>L73-M73</f>
        <v>0</v>
      </c>
      <c r="O73" s="328">
        <f>$F73*N73</f>
        <v>0</v>
      </c>
      <c r="P73" s="328">
        <f>O73/1000000</f>
        <v>0</v>
      </c>
      <c r="Q73" s="789"/>
    </row>
    <row r="74" spans="1:17" s="445" customFormat="1" ht="15.75" customHeight="1">
      <c r="A74" s="347"/>
      <c r="B74" s="349" t="s">
        <v>123</v>
      </c>
      <c r="C74" s="351"/>
      <c r="D74" s="43"/>
      <c r="E74" s="43"/>
      <c r="F74" s="357"/>
      <c r="G74" s="327"/>
      <c r="H74" s="328"/>
      <c r="I74" s="466"/>
      <c r="J74" s="466"/>
      <c r="K74" s="466"/>
      <c r="L74" s="327"/>
      <c r="M74" s="466"/>
      <c r="N74" s="466"/>
      <c r="O74" s="466"/>
      <c r="P74" s="466"/>
      <c r="Q74" s="449"/>
    </row>
    <row r="75" spans="1:17" s="445" customFormat="1" ht="15.75" customHeight="1">
      <c r="A75" s="347">
        <v>5</v>
      </c>
      <c r="B75" s="348" t="s">
        <v>124</v>
      </c>
      <c r="C75" s="351">
        <v>4864978</v>
      </c>
      <c r="D75" s="39" t="s">
        <v>12</v>
      </c>
      <c r="E75" s="40" t="s">
        <v>337</v>
      </c>
      <c r="F75" s="357">
        <v>-1000</v>
      </c>
      <c r="G75" s="327">
        <v>14168</v>
      </c>
      <c r="H75" s="264">
        <v>11933</v>
      </c>
      <c r="I75" s="466">
        <f aca="true" t="shared" si="12" ref="I75:I80">G75-H75</f>
        <v>2235</v>
      </c>
      <c r="J75" s="466">
        <f aca="true" t="shared" si="13" ref="J75:J80">$F75*I75</f>
        <v>-2235000</v>
      </c>
      <c r="K75" s="466">
        <f aca="true" t="shared" si="14" ref="K75:K80">J75/1000000</f>
        <v>-2.235</v>
      </c>
      <c r="L75" s="327">
        <v>998809</v>
      </c>
      <c r="M75" s="264">
        <v>998809</v>
      </c>
      <c r="N75" s="466">
        <f aca="true" t="shared" si="15" ref="N75:N80">L75-M75</f>
        <v>0</v>
      </c>
      <c r="O75" s="466">
        <f aca="true" t="shared" si="16" ref="O75:O80">$F75*N75</f>
        <v>0</v>
      </c>
      <c r="P75" s="466">
        <f aca="true" t="shared" si="17" ref="P75:P80">O75/1000000</f>
        <v>0</v>
      </c>
      <c r="Q75" s="449"/>
    </row>
    <row r="76" spans="1:17" s="445" customFormat="1" ht="15.75" customHeight="1">
      <c r="A76" s="347">
        <v>6</v>
      </c>
      <c r="B76" s="348" t="s">
        <v>125</v>
      </c>
      <c r="C76" s="351">
        <v>5128449</v>
      </c>
      <c r="D76" s="39" t="s">
        <v>12</v>
      </c>
      <c r="E76" s="40" t="s">
        <v>337</v>
      </c>
      <c r="F76" s="357">
        <v>-1000</v>
      </c>
      <c r="G76" s="327">
        <v>999630</v>
      </c>
      <c r="H76" s="264">
        <v>997263</v>
      </c>
      <c r="I76" s="466">
        <f t="shared" si="12"/>
        <v>2367</v>
      </c>
      <c r="J76" s="466">
        <f t="shared" si="13"/>
        <v>-2367000</v>
      </c>
      <c r="K76" s="466">
        <f t="shared" si="14"/>
        <v>-2.367</v>
      </c>
      <c r="L76" s="327">
        <v>997784</v>
      </c>
      <c r="M76" s="264">
        <v>997784</v>
      </c>
      <c r="N76" s="466">
        <f t="shared" si="15"/>
        <v>0</v>
      </c>
      <c r="O76" s="466">
        <f t="shared" si="16"/>
        <v>0</v>
      </c>
      <c r="P76" s="466">
        <f t="shared" si="17"/>
        <v>0</v>
      </c>
      <c r="Q76" s="449"/>
    </row>
    <row r="77" spans="1:17" s="445" customFormat="1" ht="15.75" customHeight="1">
      <c r="A77" s="347">
        <v>7</v>
      </c>
      <c r="B77" s="348" t="s">
        <v>126</v>
      </c>
      <c r="C77" s="351">
        <v>5295141</v>
      </c>
      <c r="D77" s="39" t="s">
        <v>12</v>
      </c>
      <c r="E77" s="40" t="s">
        <v>337</v>
      </c>
      <c r="F77" s="357">
        <v>-1000</v>
      </c>
      <c r="G77" s="327">
        <v>7192</v>
      </c>
      <c r="H77" s="264">
        <v>7192</v>
      </c>
      <c r="I77" s="466">
        <f t="shared" si="12"/>
        <v>0</v>
      </c>
      <c r="J77" s="466">
        <f t="shared" si="13"/>
        <v>0</v>
      </c>
      <c r="K77" s="466">
        <f t="shared" si="14"/>
        <v>0</v>
      </c>
      <c r="L77" s="327">
        <v>999511</v>
      </c>
      <c r="M77" s="264">
        <v>999511</v>
      </c>
      <c r="N77" s="466">
        <f t="shared" si="15"/>
        <v>0</v>
      </c>
      <c r="O77" s="466">
        <f t="shared" si="16"/>
        <v>0</v>
      </c>
      <c r="P77" s="466">
        <f t="shared" si="17"/>
        <v>0</v>
      </c>
      <c r="Q77" s="449"/>
    </row>
    <row r="78" spans="1:17" s="445" customFormat="1" ht="15.75" customHeight="1">
      <c r="A78" s="347">
        <v>8</v>
      </c>
      <c r="B78" s="348" t="s">
        <v>127</v>
      </c>
      <c r="C78" s="351">
        <v>4865167</v>
      </c>
      <c r="D78" s="39" t="s">
        <v>12</v>
      </c>
      <c r="E78" s="40" t="s">
        <v>337</v>
      </c>
      <c r="F78" s="357">
        <v>-1000</v>
      </c>
      <c r="G78" s="327">
        <v>1655</v>
      </c>
      <c r="H78" s="264">
        <v>1655</v>
      </c>
      <c r="I78" s="466">
        <f t="shared" si="12"/>
        <v>0</v>
      </c>
      <c r="J78" s="466">
        <f t="shared" si="13"/>
        <v>0</v>
      </c>
      <c r="K78" s="466">
        <f t="shared" si="14"/>
        <v>0</v>
      </c>
      <c r="L78" s="327">
        <v>980809</v>
      </c>
      <c r="M78" s="264">
        <v>980809</v>
      </c>
      <c r="N78" s="466">
        <f t="shared" si="15"/>
        <v>0</v>
      </c>
      <c r="O78" s="466">
        <f t="shared" si="16"/>
        <v>0</v>
      </c>
      <c r="P78" s="466">
        <f t="shared" si="17"/>
        <v>0</v>
      </c>
      <c r="Q78" s="449"/>
    </row>
    <row r="79" spans="1:17" s="490" customFormat="1" ht="15">
      <c r="A79" s="785">
        <v>9</v>
      </c>
      <c r="B79" s="786" t="s">
        <v>128</v>
      </c>
      <c r="C79" s="787">
        <v>5295134</v>
      </c>
      <c r="D79" s="61" t="s">
        <v>12</v>
      </c>
      <c r="E79" s="62" t="s">
        <v>337</v>
      </c>
      <c r="F79" s="357">
        <v>-1000</v>
      </c>
      <c r="G79" s="327">
        <v>5526</v>
      </c>
      <c r="H79" s="264">
        <v>4678</v>
      </c>
      <c r="I79" s="466">
        <f t="shared" si="12"/>
        <v>848</v>
      </c>
      <c r="J79" s="466">
        <f t="shared" si="13"/>
        <v>-848000</v>
      </c>
      <c r="K79" s="466">
        <f t="shared" si="14"/>
        <v>-0.848</v>
      </c>
      <c r="L79" s="327">
        <v>937188</v>
      </c>
      <c r="M79" s="264">
        <v>937188</v>
      </c>
      <c r="N79" s="466">
        <f t="shared" si="15"/>
        <v>0</v>
      </c>
      <c r="O79" s="466">
        <f t="shared" si="16"/>
        <v>0</v>
      </c>
      <c r="P79" s="466">
        <f t="shared" si="17"/>
        <v>0</v>
      </c>
      <c r="Q79" s="788"/>
    </row>
    <row r="80" spans="1:17" s="445" customFormat="1" ht="15.75" customHeight="1">
      <c r="A80" s="347">
        <v>10</v>
      </c>
      <c r="B80" s="348" t="s">
        <v>129</v>
      </c>
      <c r="C80" s="351">
        <v>5295135</v>
      </c>
      <c r="D80" s="39" t="s">
        <v>12</v>
      </c>
      <c r="E80" s="40" t="s">
        <v>337</v>
      </c>
      <c r="F80" s="357">
        <v>-1000</v>
      </c>
      <c r="G80" s="327">
        <v>956613</v>
      </c>
      <c r="H80" s="264">
        <v>957143</v>
      </c>
      <c r="I80" s="328">
        <f t="shared" si="12"/>
        <v>-530</v>
      </c>
      <c r="J80" s="328">
        <f t="shared" si="13"/>
        <v>530000</v>
      </c>
      <c r="K80" s="328">
        <f t="shared" si="14"/>
        <v>0.53</v>
      </c>
      <c r="L80" s="327">
        <v>989486</v>
      </c>
      <c r="M80" s="264">
        <v>989486</v>
      </c>
      <c r="N80" s="328">
        <f t="shared" si="15"/>
        <v>0</v>
      </c>
      <c r="O80" s="328">
        <f t="shared" si="16"/>
        <v>0</v>
      </c>
      <c r="P80" s="328">
        <f t="shared" si="17"/>
        <v>0</v>
      </c>
      <c r="Q80" s="789"/>
    </row>
    <row r="81" spans="1:17" s="445" customFormat="1" ht="15.75" customHeight="1">
      <c r="A81" s="347"/>
      <c r="B81" s="350" t="s">
        <v>130</v>
      </c>
      <c r="C81" s="351"/>
      <c r="D81" s="39"/>
      <c r="E81" s="39"/>
      <c r="F81" s="357"/>
      <c r="G81" s="327"/>
      <c r="H81" s="328"/>
      <c r="I81" s="466"/>
      <c r="J81" s="466"/>
      <c r="K81" s="466"/>
      <c r="L81" s="327"/>
      <c r="M81" s="466"/>
      <c r="N81" s="466"/>
      <c r="O81" s="466"/>
      <c r="P81" s="466"/>
      <c r="Q81" s="449"/>
    </row>
    <row r="82" spans="1:17" s="445" customFormat="1" ht="15.75" customHeight="1">
      <c r="A82" s="347">
        <v>11</v>
      </c>
      <c r="B82" s="348" t="s">
        <v>131</v>
      </c>
      <c r="C82" s="351">
        <v>5295129</v>
      </c>
      <c r="D82" s="39" t="s">
        <v>12</v>
      </c>
      <c r="E82" s="40" t="s">
        <v>337</v>
      </c>
      <c r="F82" s="357">
        <v>-1000</v>
      </c>
      <c r="G82" s="327">
        <v>966212</v>
      </c>
      <c r="H82" s="328">
        <v>967541</v>
      </c>
      <c r="I82" s="466">
        <f>G82-H82</f>
        <v>-1329</v>
      </c>
      <c r="J82" s="466">
        <f>$F82*I82</f>
        <v>1329000</v>
      </c>
      <c r="K82" s="466">
        <f>J82/1000000</f>
        <v>1.329</v>
      </c>
      <c r="L82" s="327">
        <v>989820</v>
      </c>
      <c r="M82" s="328">
        <v>989820</v>
      </c>
      <c r="N82" s="466">
        <f>L82-M82</f>
        <v>0</v>
      </c>
      <c r="O82" s="466">
        <f>$F82*N82</f>
        <v>0</v>
      </c>
      <c r="P82" s="466">
        <f>O82/1000000</f>
        <v>0</v>
      </c>
      <c r="Q82" s="449"/>
    </row>
    <row r="83" spans="1:17" s="445" customFormat="1" ht="15.75" customHeight="1">
      <c r="A83" s="347">
        <v>12</v>
      </c>
      <c r="B83" s="348" t="s">
        <v>132</v>
      </c>
      <c r="C83" s="351">
        <v>4864917</v>
      </c>
      <c r="D83" s="39" t="s">
        <v>12</v>
      </c>
      <c r="E83" s="40" t="s">
        <v>337</v>
      </c>
      <c r="F83" s="357">
        <v>-1000</v>
      </c>
      <c r="G83" s="327">
        <v>957521</v>
      </c>
      <c r="H83" s="328">
        <v>958018</v>
      </c>
      <c r="I83" s="466">
        <f>G83-H83</f>
        <v>-497</v>
      </c>
      <c r="J83" s="466">
        <f>$F83*I83</f>
        <v>497000</v>
      </c>
      <c r="K83" s="466">
        <f>J83/1000000</f>
        <v>0.497</v>
      </c>
      <c r="L83" s="327">
        <v>827844</v>
      </c>
      <c r="M83" s="328">
        <v>827844</v>
      </c>
      <c r="N83" s="466">
        <f>L83-M83</f>
        <v>0</v>
      </c>
      <c r="O83" s="466">
        <f>$F83*N83</f>
        <v>0</v>
      </c>
      <c r="P83" s="466">
        <f>O83/1000000</f>
        <v>0</v>
      </c>
      <c r="Q83" s="449"/>
    </row>
    <row r="84" spans="1:17" s="445" customFormat="1" ht="15.75" customHeight="1">
      <c r="A84" s="347"/>
      <c r="B84" s="349" t="s">
        <v>133</v>
      </c>
      <c r="C84" s="351"/>
      <c r="D84" s="43"/>
      <c r="E84" s="43"/>
      <c r="F84" s="357"/>
      <c r="G84" s="327"/>
      <c r="H84" s="328"/>
      <c r="I84" s="466"/>
      <c r="J84" s="466"/>
      <c r="K84" s="466"/>
      <c r="L84" s="327"/>
      <c r="M84" s="466"/>
      <c r="N84" s="466"/>
      <c r="O84" s="466"/>
      <c r="P84" s="466"/>
      <c r="Q84" s="449"/>
    </row>
    <row r="85" spans="1:17" s="445" customFormat="1" ht="19.5" customHeight="1">
      <c r="A85" s="347">
        <v>13</v>
      </c>
      <c r="B85" s="348" t="s">
        <v>134</v>
      </c>
      <c r="C85" s="351">
        <v>4865053</v>
      </c>
      <c r="D85" s="39" t="s">
        <v>12</v>
      </c>
      <c r="E85" s="40" t="s">
        <v>337</v>
      </c>
      <c r="F85" s="357">
        <v>-1000</v>
      </c>
      <c r="G85" s="327">
        <v>34245</v>
      </c>
      <c r="H85" s="328">
        <v>31743</v>
      </c>
      <c r="I85" s="466">
        <f>G85-H85</f>
        <v>2502</v>
      </c>
      <c r="J85" s="466">
        <f>$F85*I85</f>
        <v>-2502000</v>
      </c>
      <c r="K85" s="466">
        <f>J85/1000000</f>
        <v>-2.502</v>
      </c>
      <c r="L85" s="327">
        <v>33503</v>
      </c>
      <c r="M85" s="328">
        <v>33503</v>
      </c>
      <c r="N85" s="466">
        <f>L85-M85</f>
        <v>0</v>
      </c>
      <c r="O85" s="466">
        <f>$F85*N85</f>
        <v>0</v>
      </c>
      <c r="P85" s="466">
        <f>O85/1000000</f>
        <v>0</v>
      </c>
      <c r="Q85" s="460"/>
    </row>
    <row r="86" spans="1:17" s="445" customFormat="1" ht="19.5" customHeight="1">
      <c r="A86" s="347">
        <v>14</v>
      </c>
      <c r="B86" s="348" t="s">
        <v>135</v>
      </c>
      <c r="C86" s="351">
        <v>5128445</v>
      </c>
      <c r="D86" s="39" t="s">
        <v>12</v>
      </c>
      <c r="E86" s="40" t="s">
        <v>337</v>
      </c>
      <c r="F86" s="357">
        <v>-1000</v>
      </c>
      <c r="G86" s="327">
        <v>26629</v>
      </c>
      <c r="H86" s="328">
        <v>24438</v>
      </c>
      <c r="I86" s="328">
        <f>G86-H86</f>
        <v>2191</v>
      </c>
      <c r="J86" s="328">
        <f>$F86*I86</f>
        <v>-2191000</v>
      </c>
      <c r="K86" s="328">
        <f>J86/1000000</f>
        <v>-2.191</v>
      </c>
      <c r="L86" s="327">
        <v>136</v>
      </c>
      <c r="M86" s="328">
        <v>136</v>
      </c>
      <c r="N86" s="328">
        <f>L86-M86</f>
        <v>0</v>
      </c>
      <c r="O86" s="328">
        <f>$F86*N86</f>
        <v>0</v>
      </c>
      <c r="P86" s="328">
        <f>O86/1000000</f>
        <v>0</v>
      </c>
      <c r="Q86" s="460"/>
    </row>
    <row r="87" spans="1:17" s="445" customFormat="1" ht="19.5" customHeight="1">
      <c r="A87" s="347">
        <v>15</v>
      </c>
      <c r="B87" s="348" t="s">
        <v>401</v>
      </c>
      <c r="C87" s="351">
        <v>5295165</v>
      </c>
      <c r="D87" s="39" t="s">
        <v>12</v>
      </c>
      <c r="E87" s="40" t="s">
        <v>337</v>
      </c>
      <c r="F87" s="357">
        <v>-1000</v>
      </c>
      <c r="G87" s="327">
        <v>5557</v>
      </c>
      <c r="H87" s="328">
        <v>1612</v>
      </c>
      <c r="I87" s="328">
        <f>G87-H87</f>
        <v>3945</v>
      </c>
      <c r="J87" s="328">
        <f>$F87*I87</f>
        <v>-3945000</v>
      </c>
      <c r="K87" s="328">
        <f>J87/1000000</f>
        <v>-3.945</v>
      </c>
      <c r="L87" s="327">
        <v>919565</v>
      </c>
      <c r="M87" s="328">
        <v>919565</v>
      </c>
      <c r="N87" s="328">
        <f>L87-M87</f>
        <v>0</v>
      </c>
      <c r="O87" s="328">
        <f>$F87*N87</f>
        <v>0</v>
      </c>
      <c r="P87" s="328">
        <f>O87/1000000</f>
        <v>0</v>
      </c>
      <c r="Q87" s="460"/>
    </row>
    <row r="88" spans="1:17" s="445" customFormat="1" ht="14.25" customHeight="1">
      <c r="A88" s="347"/>
      <c r="B88" s="350" t="s">
        <v>140</v>
      </c>
      <c r="C88" s="351"/>
      <c r="D88" s="39"/>
      <c r="E88" s="39"/>
      <c r="F88" s="357"/>
      <c r="G88" s="376"/>
      <c r="H88" s="328"/>
      <c r="I88" s="328"/>
      <c r="J88" s="328"/>
      <c r="K88" s="328"/>
      <c r="L88" s="376"/>
      <c r="M88" s="328"/>
      <c r="N88" s="328"/>
      <c r="O88" s="328"/>
      <c r="P88" s="328"/>
      <c r="Q88" s="449"/>
    </row>
    <row r="89" spans="1:17" s="485" customFormat="1" ht="15.75" thickBot="1">
      <c r="A89" s="698">
        <v>16</v>
      </c>
      <c r="B89" s="790" t="s">
        <v>141</v>
      </c>
      <c r="C89" s="352">
        <v>4865087</v>
      </c>
      <c r="D89" s="87" t="s">
        <v>12</v>
      </c>
      <c r="E89" s="488" t="s">
        <v>337</v>
      </c>
      <c r="F89" s="352">
        <v>100</v>
      </c>
      <c r="G89" s="447">
        <v>0</v>
      </c>
      <c r="H89" s="448">
        <v>0</v>
      </c>
      <c r="I89" s="448">
        <f>G89-H89</f>
        <v>0</v>
      </c>
      <c r="J89" s="448">
        <f>$F89*I89</f>
        <v>0</v>
      </c>
      <c r="K89" s="448">
        <f>J89/1000000</f>
        <v>0</v>
      </c>
      <c r="L89" s="447">
        <v>0</v>
      </c>
      <c r="M89" s="448">
        <v>0</v>
      </c>
      <c r="N89" s="448">
        <f>L89-M89</f>
        <v>0</v>
      </c>
      <c r="O89" s="448">
        <f>$F89*N89</f>
        <v>0</v>
      </c>
      <c r="P89" s="448">
        <f>O89/1000000</f>
        <v>0</v>
      </c>
      <c r="Q89" s="791"/>
    </row>
    <row r="90" spans="1:17" ht="18.75" thickTop="1">
      <c r="A90" s="445"/>
      <c r="B90" s="290" t="s">
        <v>242</v>
      </c>
      <c r="C90" s="445"/>
      <c r="D90" s="445"/>
      <c r="E90" s="445"/>
      <c r="F90" s="580"/>
      <c r="G90" s="445"/>
      <c r="H90" s="445"/>
      <c r="I90" s="536"/>
      <c r="J90" s="536"/>
      <c r="K90" s="149">
        <f>SUM(K69:K89)</f>
        <v>-8.359</v>
      </c>
      <c r="L90" s="482"/>
      <c r="M90" s="445"/>
      <c r="N90" s="536"/>
      <c r="O90" s="536"/>
      <c r="P90" s="149">
        <f>SUM(P69:P89)</f>
        <v>0.001</v>
      </c>
      <c r="Q90" s="445"/>
    </row>
    <row r="91" spans="2:16" ht="18">
      <c r="B91" s="290"/>
      <c r="F91" s="191"/>
      <c r="I91" s="16"/>
      <c r="J91" s="16"/>
      <c r="K91" s="19"/>
      <c r="L91" s="17"/>
      <c r="N91" s="16"/>
      <c r="O91" s="16"/>
      <c r="P91" s="292"/>
    </row>
    <row r="92" spans="2:16" ht="18">
      <c r="B92" s="290" t="s">
        <v>143</v>
      </c>
      <c r="F92" s="191"/>
      <c r="I92" s="16"/>
      <c r="J92" s="16"/>
      <c r="K92" s="344">
        <f>SUM(K90:K91)</f>
        <v>-8.359</v>
      </c>
      <c r="L92" s="17"/>
      <c r="N92" s="16"/>
      <c r="O92" s="16"/>
      <c r="P92" s="344">
        <f>SUM(P90:P91)</f>
        <v>0.001</v>
      </c>
    </row>
    <row r="93" spans="6:16" ht="15">
      <c r="F93" s="191"/>
      <c r="I93" s="16"/>
      <c r="J93" s="16"/>
      <c r="K93" s="19"/>
      <c r="L93" s="17"/>
      <c r="N93" s="16"/>
      <c r="O93" s="16"/>
      <c r="P93" s="19"/>
    </row>
    <row r="94" spans="6:16" ht="15">
      <c r="F94" s="191"/>
      <c r="I94" s="16"/>
      <c r="J94" s="16"/>
      <c r="K94" s="19"/>
      <c r="L94" s="17"/>
      <c r="N94" s="16"/>
      <c r="O94" s="16"/>
      <c r="P94" s="19"/>
    </row>
    <row r="95" spans="6:18" ht="15">
      <c r="F95" s="191"/>
      <c r="I95" s="16"/>
      <c r="J95" s="16"/>
      <c r="K95" s="19"/>
      <c r="L95" s="17"/>
      <c r="N95" s="16"/>
      <c r="O95" s="16"/>
      <c r="P95" s="19"/>
      <c r="Q95" s="243" t="str">
        <f>NDPL!Q1</f>
        <v>FEBUARY-2019</v>
      </c>
      <c r="R95" s="243"/>
    </row>
    <row r="96" spans="1:16" ht="18.75" thickBot="1">
      <c r="A96" s="303" t="s">
        <v>241</v>
      </c>
      <c r="F96" s="191"/>
      <c r="G96" s="6"/>
      <c r="H96" s="6"/>
      <c r="I96" s="45" t="s">
        <v>7</v>
      </c>
      <c r="J96" s="17"/>
      <c r="K96" s="17"/>
      <c r="L96" s="17"/>
      <c r="M96" s="17"/>
      <c r="N96" s="45" t="s">
        <v>387</v>
      </c>
      <c r="O96" s="17"/>
      <c r="P96" s="17"/>
    </row>
    <row r="97" spans="1:17" ht="48" customHeight="1" thickBot="1" thickTop="1">
      <c r="A97" s="34" t="s">
        <v>8</v>
      </c>
      <c r="B97" s="31" t="s">
        <v>9</v>
      </c>
      <c r="C97" s="32" t="s">
        <v>1</v>
      </c>
      <c r="D97" s="32" t="s">
        <v>2</v>
      </c>
      <c r="E97" s="32" t="s">
        <v>3</v>
      </c>
      <c r="F97" s="32" t="s">
        <v>10</v>
      </c>
      <c r="G97" s="34" t="str">
        <f>NDPL!G5</f>
        <v>FINAL READING 28/02/2019</v>
      </c>
      <c r="H97" s="32" t="str">
        <f>NDPL!H5</f>
        <v>INTIAL READING 01/02/2019</v>
      </c>
      <c r="I97" s="32" t="s">
        <v>4</v>
      </c>
      <c r="J97" s="32" t="s">
        <v>5</v>
      </c>
      <c r="K97" s="32" t="s">
        <v>6</v>
      </c>
      <c r="L97" s="34" t="str">
        <f>NDPL!G5</f>
        <v>FINAL READING 28/02/2019</v>
      </c>
      <c r="M97" s="32" t="str">
        <f>NDPL!H5</f>
        <v>INTIAL READING 01/02/2019</v>
      </c>
      <c r="N97" s="32" t="s">
        <v>4</v>
      </c>
      <c r="O97" s="32" t="s">
        <v>5</v>
      </c>
      <c r="P97" s="32" t="s">
        <v>6</v>
      </c>
      <c r="Q97" s="33" t="s">
        <v>301</v>
      </c>
    </row>
    <row r="98" spans="1:16" ht="17.25" thickBot="1" thickTop="1">
      <c r="A98" s="5"/>
      <c r="B98" s="42"/>
      <c r="C98" s="4"/>
      <c r="D98" s="4"/>
      <c r="E98" s="4"/>
      <c r="F98" s="316"/>
      <c r="G98" s="4"/>
      <c r="H98" s="4"/>
      <c r="I98" s="4"/>
      <c r="J98" s="4"/>
      <c r="K98" s="4"/>
      <c r="L98" s="18"/>
      <c r="M98" s="4"/>
      <c r="N98" s="4"/>
      <c r="O98" s="4"/>
      <c r="P98" s="4"/>
    </row>
    <row r="99" spans="1:17" ht="15.75" customHeight="1" thickTop="1">
      <c r="A99" s="345"/>
      <c r="B99" s="354" t="s">
        <v>31</v>
      </c>
      <c r="C99" s="355"/>
      <c r="D99" s="80"/>
      <c r="E99" s="88"/>
      <c r="F99" s="317"/>
      <c r="G99" s="30"/>
      <c r="H99" s="23"/>
      <c r="I99" s="24"/>
      <c r="J99" s="24"/>
      <c r="K99" s="24"/>
      <c r="L99" s="22"/>
      <c r="M99" s="23"/>
      <c r="N99" s="24"/>
      <c r="O99" s="24"/>
      <c r="P99" s="24"/>
      <c r="Q99" s="145"/>
    </row>
    <row r="100" spans="1:17" s="445" customFormat="1" ht="15.75" customHeight="1">
      <c r="A100" s="347">
        <v>1</v>
      </c>
      <c r="B100" s="348" t="s">
        <v>32</v>
      </c>
      <c r="C100" s="351">
        <v>4864791</v>
      </c>
      <c r="D100" s="453" t="s">
        <v>12</v>
      </c>
      <c r="E100" s="454" t="s">
        <v>337</v>
      </c>
      <c r="F100" s="357">
        <v>-266.67</v>
      </c>
      <c r="G100" s="327">
        <v>998551</v>
      </c>
      <c r="H100" s="264">
        <v>999142</v>
      </c>
      <c r="I100" s="264">
        <f>G100-H100</f>
        <v>-591</v>
      </c>
      <c r="J100" s="264">
        <f>$F100*I100</f>
        <v>157601.97</v>
      </c>
      <c r="K100" s="264">
        <f>J100/1000000</f>
        <v>0.15760197</v>
      </c>
      <c r="L100" s="327">
        <v>999999</v>
      </c>
      <c r="M100" s="264">
        <v>999999</v>
      </c>
      <c r="N100" s="264">
        <f>L100-M100</f>
        <v>0</v>
      </c>
      <c r="O100" s="264">
        <f>$F100*N100</f>
        <v>0</v>
      </c>
      <c r="P100" s="264">
        <f>O100/1000000</f>
        <v>0</v>
      </c>
      <c r="Q100" s="477"/>
    </row>
    <row r="101" spans="1:17" s="445" customFormat="1" ht="15.75" customHeight="1">
      <c r="A101" s="347">
        <v>2</v>
      </c>
      <c r="B101" s="348" t="s">
        <v>33</v>
      </c>
      <c r="C101" s="351">
        <v>4864867</v>
      </c>
      <c r="D101" s="39" t="s">
        <v>12</v>
      </c>
      <c r="E101" s="40" t="s">
        <v>337</v>
      </c>
      <c r="F101" s="357">
        <v>-500</v>
      </c>
      <c r="G101" s="327">
        <v>508</v>
      </c>
      <c r="H101" s="328">
        <v>251</v>
      </c>
      <c r="I101" s="264">
        <f>G101-H101</f>
        <v>257</v>
      </c>
      <c r="J101" s="264">
        <f>$F101*I101</f>
        <v>-128500</v>
      </c>
      <c r="K101" s="264">
        <f>J101/1000000</f>
        <v>-0.1285</v>
      </c>
      <c r="L101" s="327">
        <v>0</v>
      </c>
      <c r="M101" s="328">
        <v>0</v>
      </c>
      <c r="N101" s="328">
        <f>L101-M101</f>
        <v>0</v>
      </c>
      <c r="O101" s="328">
        <f>$F101*N101</f>
        <v>0</v>
      </c>
      <c r="P101" s="328">
        <f>O101/1000000</f>
        <v>0</v>
      </c>
      <c r="Q101" s="449" t="s">
        <v>467</v>
      </c>
    </row>
    <row r="102" spans="1:17" s="445" customFormat="1" ht="15.75" customHeight="1">
      <c r="A102" s="347"/>
      <c r="B102" s="350" t="s">
        <v>366</v>
      </c>
      <c r="C102" s="351"/>
      <c r="D102" s="39"/>
      <c r="E102" s="40"/>
      <c r="F102" s="357"/>
      <c r="G102" s="377"/>
      <c r="H102" s="264"/>
      <c r="I102" s="264"/>
      <c r="J102" s="264"/>
      <c r="K102" s="264"/>
      <c r="L102" s="327"/>
      <c r="M102" s="328"/>
      <c r="N102" s="328"/>
      <c r="O102" s="328"/>
      <c r="P102" s="328"/>
      <c r="Q102" s="449"/>
    </row>
    <row r="103" spans="1:17" s="445" customFormat="1" ht="15">
      <c r="A103" s="347">
        <v>3</v>
      </c>
      <c r="B103" s="313" t="s">
        <v>108</v>
      </c>
      <c r="C103" s="351">
        <v>4865107</v>
      </c>
      <c r="D103" s="43" t="s">
        <v>12</v>
      </c>
      <c r="E103" s="40" t="s">
        <v>337</v>
      </c>
      <c r="F103" s="357">
        <v>-266.66</v>
      </c>
      <c r="G103" s="327">
        <v>3254</v>
      </c>
      <c r="H103" s="264">
        <v>3494</v>
      </c>
      <c r="I103" s="264">
        <f aca="true" t="shared" si="18" ref="I103:I112">G103-H103</f>
        <v>-240</v>
      </c>
      <c r="J103" s="264">
        <f>$F103*I103</f>
        <v>63998.40000000001</v>
      </c>
      <c r="K103" s="264">
        <f>J103/1000000</f>
        <v>0.06399840000000001</v>
      </c>
      <c r="L103" s="327">
        <v>2196</v>
      </c>
      <c r="M103" s="264">
        <v>2196</v>
      </c>
      <c r="N103" s="328">
        <f aca="true" t="shared" si="19" ref="N103:N112">L103-M103</f>
        <v>0</v>
      </c>
      <c r="O103" s="328">
        <f>$F103*N103</f>
        <v>0</v>
      </c>
      <c r="P103" s="328">
        <f>O103/1000000</f>
        <v>0</v>
      </c>
      <c r="Q103" s="478"/>
    </row>
    <row r="104" spans="1:17" s="445" customFormat="1" ht="15.75" customHeight="1">
      <c r="A104" s="347">
        <v>4</v>
      </c>
      <c r="B104" s="348" t="s">
        <v>109</v>
      </c>
      <c r="C104" s="351">
        <v>4865137</v>
      </c>
      <c r="D104" s="39" t="s">
        <v>12</v>
      </c>
      <c r="E104" s="40" t="s">
        <v>337</v>
      </c>
      <c r="F104" s="357">
        <v>-100</v>
      </c>
      <c r="G104" s="327">
        <v>89389</v>
      </c>
      <c r="H104" s="264">
        <v>88350</v>
      </c>
      <c r="I104" s="264">
        <f t="shared" si="18"/>
        <v>1039</v>
      </c>
      <c r="J104" s="264">
        <f aca="true" t="shared" si="20" ref="J104:J110">$F104*I104</f>
        <v>-103900</v>
      </c>
      <c r="K104" s="264">
        <f aca="true" t="shared" si="21" ref="K104:K110">J104/1000000</f>
        <v>-0.1039</v>
      </c>
      <c r="L104" s="327">
        <v>149421</v>
      </c>
      <c r="M104" s="264">
        <v>149421</v>
      </c>
      <c r="N104" s="328">
        <f t="shared" si="19"/>
        <v>0</v>
      </c>
      <c r="O104" s="328">
        <f aca="true" t="shared" si="22" ref="O104:O110">$F104*N104</f>
        <v>0</v>
      </c>
      <c r="P104" s="328">
        <f aca="true" t="shared" si="23" ref="P104:P110">O104/1000000</f>
        <v>0</v>
      </c>
      <c r="Q104" s="449"/>
    </row>
    <row r="105" spans="1:17" s="445" customFormat="1" ht="15">
      <c r="A105" s="347">
        <v>5</v>
      </c>
      <c r="B105" s="348" t="s">
        <v>110</v>
      </c>
      <c r="C105" s="351">
        <v>4865136</v>
      </c>
      <c r="D105" s="39" t="s">
        <v>12</v>
      </c>
      <c r="E105" s="40" t="s">
        <v>337</v>
      </c>
      <c r="F105" s="357">
        <v>-200</v>
      </c>
      <c r="G105" s="327">
        <v>995220</v>
      </c>
      <c r="H105" s="264">
        <v>996459</v>
      </c>
      <c r="I105" s="264">
        <f t="shared" si="18"/>
        <v>-1239</v>
      </c>
      <c r="J105" s="264">
        <f>$F105*I105</f>
        <v>247800</v>
      </c>
      <c r="K105" s="264">
        <f>J105/1000000</f>
        <v>0.2478</v>
      </c>
      <c r="L105" s="327">
        <v>998999</v>
      </c>
      <c r="M105" s="264">
        <v>998999</v>
      </c>
      <c r="N105" s="328">
        <f t="shared" si="19"/>
        <v>0</v>
      </c>
      <c r="O105" s="328">
        <f>$F105*N105</f>
        <v>0</v>
      </c>
      <c r="P105" s="328">
        <f>O105/1000000</f>
        <v>0</v>
      </c>
      <c r="Q105" s="769"/>
    </row>
    <row r="106" spans="1:17" s="445" customFormat="1" ht="15">
      <c r="A106" s="347">
        <v>6</v>
      </c>
      <c r="B106" s="348" t="s">
        <v>111</v>
      </c>
      <c r="C106" s="351">
        <v>5295200</v>
      </c>
      <c r="D106" s="39" t="s">
        <v>12</v>
      </c>
      <c r="E106" s="40" t="s">
        <v>337</v>
      </c>
      <c r="F106" s="357">
        <v>-200</v>
      </c>
      <c r="G106" s="327">
        <v>59735</v>
      </c>
      <c r="H106" s="463">
        <v>58015</v>
      </c>
      <c r="I106" s="264">
        <f t="shared" si="18"/>
        <v>1720</v>
      </c>
      <c r="J106" s="264">
        <f t="shared" si="20"/>
        <v>-344000</v>
      </c>
      <c r="K106" s="264">
        <f t="shared" si="21"/>
        <v>-0.344</v>
      </c>
      <c r="L106" s="327">
        <v>124666</v>
      </c>
      <c r="M106" s="463">
        <v>124666</v>
      </c>
      <c r="N106" s="328">
        <f t="shared" si="19"/>
        <v>0</v>
      </c>
      <c r="O106" s="328">
        <f t="shared" si="22"/>
        <v>0</v>
      </c>
      <c r="P106" s="328">
        <f t="shared" si="23"/>
        <v>0</v>
      </c>
      <c r="Q106" s="690"/>
    </row>
    <row r="107" spans="1:17" s="445" customFormat="1" ht="15">
      <c r="A107" s="347">
        <v>7</v>
      </c>
      <c r="B107" s="348" t="s">
        <v>112</v>
      </c>
      <c r="C107" s="351">
        <v>4864968</v>
      </c>
      <c r="D107" s="39" t="s">
        <v>12</v>
      </c>
      <c r="E107" s="40" t="s">
        <v>337</v>
      </c>
      <c r="F107" s="357">
        <v>-800</v>
      </c>
      <c r="G107" s="327">
        <v>293</v>
      </c>
      <c r="H107" s="328">
        <v>48</v>
      </c>
      <c r="I107" s="264">
        <f t="shared" si="18"/>
        <v>245</v>
      </c>
      <c r="J107" s="264">
        <f>$F107*I107</f>
        <v>-196000</v>
      </c>
      <c r="K107" s="264">
        <f>J107/1000000</f>
        <v>-0.196</v>
      </c>
      <c r="L107" s="327">
        <v>24</v>
      </c>
      <c r="M107" s="328">
        <v>3</v>
      </c>
      <c r="N107" s="328">
        <f t="shared" si="19"/>
        <v>21</v>
      </c>
      <c r="O107" s="328">
        <f>$F107*N107</f>
        <v>-16800</v>
      </c>
      <c r="P107" s="328">
        <f>O107/1000000</f>
        <v>-0.0168</v>
      </c>
      <c r="Q107" s="460" t="s">
        <v>469</v>
      </c>
    </row>
    <row r="108" spans="1:17" s="445" customFormat="1" ht="15.75" customHeight="1">
      <c r="A108" s="347">
        <v>8</v>
      </c>
      <c r="B108" s="348" t="s">
        <v>362</v>
      </c>
      <c r="C108" s="351">
        <v>4865004</v>
      </c>
      <c r="D108" s="39" t="s">
        <v>12</v>
      </c>
      <c r="E108" s="40" t="s">
        <v>337</v>
      </c>
      <c r="F108" s="357">
        <v>-800</v>
      </c>
      <c r="G108" s="327">
        <v>3084</v>
      </c>
      <c r="H108" s="328">
        <v>3101</v>
      </c>
      <c r="I108" s="264">
        <f t="shared" si="18"/>
        <v>-17</v>
      </c>
      <c r="J108" s="264">
        <f>$F108*I108</f>
        <v>13600</v>
      </c>
      <c r="K108" s="264">
        <f>J108/1000000</f>
        <v>0.0136</v>
      </c>
      <c r="L108" s="327">
        <v>705</v>
      </c>
      <c r="M108" s="328">
        <v>705</v>
      </c>
      <c r="N108" s="328">
        <f t="shared" si="19"/>
        <v>0</v>
      </c>
      <c r="O108" s="328">
        <f>$F108*N108</f>
        <v>0</v>
      </c>
      <c r="P108" s="328">
        <f>O108/1000000</f>
        <v>0</v>
      </c>
      <c r="Q108" s="478"/>
    </row>
    <row r="109" spans="1:17" s="445" customFormat="1" ht="15.75" customHeight="1">
      <c r="A109" s="347">
        <v>9</v>
      </c>
      <c r="B109" s="348" t="s">
        <v>384</v>
      </c>
      <c r="C109" s="351">
        <v>5128434</v>
      </c>
      <c r="D109" s="39" t="s">
        <v>12</v>
      </c>
      <c r="E109" s="40" t="s">
        <v>337</v>
      </c>
      <c r="F109" s="357">
        <v>-800</v>
      </c>
      <c r="G109" s="327">
        <v>965993</v>
      </c>
      <c r="H109" s="328">
        <v>967249</v>
      </c>
      <c r="I109" s="264">
        <f t="shared" si="18"/>
        <v>-1256</v>
      </c>
      <c r="J109" s="264">
        <f t="shared" si="20"/>
        <v>1004800</v>
      </c>
      <c r="K109" s="264">
        <f t="shared" si="21"/>
        <v>1.0048</v>
      </c>
      <c r="L109" s="327">
        <v>985959</v>
      </c>
      <c r="M109" s="328">
        <v>985959</v>
      </c>
      <c r="N109" s="328">
        <f t="shared" si="19"/>
        <v>0</v>
      </c>
      <c r="O109" s="328">
        <f t="shared" si="22"/>
        <v>0</v>
      </c>
      <c r="P109" s="328">
        <f t="shared" si="23"/>
        <v>0</v>
      </c>
      <c r="Q109" s="449"/>
    </row>
    <row r="110" spans="1:17" s="445" customFormat="1" ht="15.75" customHeight="1">
      <c r="A110" s="347">
        <v>10</v>
      </c>
      <c r="B110" s="348" t="s">
        <v>383</v>
      </c>
      <c r="C110" s="351">
        <v>4864998</v>
      </c>
      <c r="D110" s="39" t="s">
        <v>12</v>
      </c>
      <c r="E110" s="40" t="s">
        <v>337</v>
      </c>
      <c r="F110" s="357">
        <v>-800</v>
      </c>
      <c r="G110" s="437">
        <v>967218</v>
      </c>
      <c r="H110" s="328">
        <v>968186</v>
      </c>
      <c r="I110" s="412">
        <f t="shared" si="18"/>
        <v>-968</v>
      </c>
      <c r="J110" s="412">
        <f t="shared" si="20"/>
        <v>774400</v>
      </c>
      <c r="K110" s="412">
        <f t="shared" si="21"/>
        <v>0.7744</v>
      </c>
      <c r="L110" s="437">
        <v>986530</v>
      </c>
      <c r="M110" s="328">
        <v>986530</v>
      </c>
      <c r="N110" s="409">
        <f t="shared" si="19"/>
        <v>0</v>
      </c>
      <c r="O110" s="409">
        <f t="shared" si="22"/>
        <v>0</v>
      </c>
      <c r="P110" s="409">
        <f t="shared" si="23"/>
        <v>0</v>
      </c>
      <c r="Q110" s="449"/>
    </row>
    <row r="111" spans="1:17" s="445" customFormat="1" ht="15.75" customHeight="1">
      <c r="A111" s="347">
        <v>11</v>
      </c>
      <c r="B111" s="348" t="s">
        <v>377</v>
      </c>
      <c r="C111" s="351">
        <v>4864993</v>
      </c>
      <c r="D111" s="161" t="s">
        <v>12</v>
      </c>
      <c r="E111" s="246" t="s">
        <v>337</v>
      </c>
      <c r="F111" s="357">
        <v>-800</v>
      </c>
      <c r="G111" s="327">
        <v>975137</v>
      </c>
      <c r="H111" s="328">
        <v>976942</v>
      </c>
      <c r="I111" s="264">
        <f t="shared" si="18"/>
        <v>-1805</v>
      </c>
      <c r="J111" s="264">
        <f>$F111*I111</f>
        <v>1444000</v>
      </c>
      <c r="K111" s="264">
        <f>J111/1000000</f>
        <v>1.444</v>
      </c>
      <c r="L111" s="327">
        <v>992674</v>
      </c>
      <c r="M111" s="328">
        <v>992674</v>
      </c>
      <c r="N111" s="328">
        <f t="shared" si="19"/>
        <v>0</v>
      </c>
      <c r="O111" s="328">
        <f>$F111*N111</f>
        <v>0</v>
      </c>
      <c r="P111" s="328">
        <f>O111/1000000</f>
        <v>0</v>
      </c>
      <c r="Q111" s="450"/>
    </row>
    <row r="112" spans="1:17" s="445" customFormat="1" ht="15.75" customHeight="1">
      <c r="A112" s="347">
        <v>12</v>
      </c>
      <c r="B112" s="348" t="s">
        <v>419</v>
      </c>
      <c r="C112" s="351">
        <v>5128447</v>
      </c>
      <c r="D112" s="161" t="s">
        <v>12</v>
      </c>
      <c r="E112" s="246" t="s">
        <v>337</v>
      </c>
      <c r="F112" s="357">
        <v>-800</v>
      </c>
      <c r="G112" s="327">
        <v>968482</v>
      </c>
      <c r="H112" s="328">
        <v>969462</v>
      </c>
      <c r="I112" s="264">
        <f t="shared" si="18"/>
        <v>-980</v>
      </c>
      <c r="J112" s="264">
        <f>$F112*I112</f>
        <v>784000</v>
      </c>
      <c r="K112" s="264">
        <f>J112/1000000</f>
        <v>0.784</v>
      </c>
      <c r="L112" s="327">
        <v>994421</v>
      </c>
      <c r="M112" s="328">
        <v>994421</v>
      </c>
      <c r="N112" s="328">
        <f t="shared" si="19"/>
        <v>0</v>
      </c>
      <c r="O112" s="328">
        <f>$F112*N112</f>
        <v>0</v>
      </c>
      <c r="P112" s="328">
        <f>O112/1000000</f>
        <v>0</v>
      </c>
      <c r="Q112" s="479"/>
    </row>
    <row r="113" spans="1:17" s="445" customFormat="1" ht="15.75" customHeight="1">
      <c r="A113" s="347"/>
      <c r="B113" s="349" t="s">
        <v>367</v>
      </c>
      <c r="C113" s="351"/>
      <c r="D113" s="43"/>
      <c r="E113" s="43"/>
      <c r="F113" s="357"/>
      <c r="G113" s="377"/>
      <c r="H113" s="264"/>
      <c r="I113" s="264"/>
      <c r="J113" s="264"/>
      <c r="K113" s="264"/>
      <c r="L113" s="327"/>
      <c r="M113" s="328"/>
      <c r="N113" s="328"/>
      <c r="O113" s="328"/>
      <c r="P113" s="328"/>
      <c r="Q113" s="449"/>
    </row>
    <row r="114" spans="1:17" s="445" customFormat="1" ht="15.75" customHeight="1">
      <c r="A114" s="347">
        <v>13</v>
      </c>
      <c r="B114" s="348" t="s">
        <v>113</v>
      </c>
      <c r="C114" s="351">
        <v>4864949</v>
      </c>
      <c r="D114" s="39" t="s">
        <v>12</v>
      </c>
      <c r="E114" s="40" t="s">
        <v>337</v>
      </c>
      <c r="F114" s="357">
        <v>-2000</v>
      </c>
      <c r="G114" s="327">
        <v>998458</v>
      </c>
      <c r="H114" s="328">
        <v>999262</v>
      </c>
      <c r="I114" s="264">
        <f>G114-H114</f>
        <v>-804</v>
      </c>
      <c r="J114" s="264">
        <f>$F114*I114</f>
        <v>1608000</v>
      </c>
      <c r="K114" s="264">
        <f>J114/1000000</f>
        <v>1.608</v>
      </c>
      <c r="L114" s="327">
        <v>999999</v>
      </c>
      <c r="M114" s="328">
        <v>999999</v>
      </c>
      <c r="N114" s="328">
        <f>L114-M114</f>
        <v>0</v>
      </c>
      <c r="O114" s="328">
        <f>$F114*N114</f>
        <v>0</v>
      </c>
      <c r="P114" s="328">
        <f>O114/1000000</f>
        <v>0</v>
      </c>
      <c r="Q114" s="449"/>
    </row>
    <row r="115" spans="1:17" s="445" customFormat="1" ht="15.75" customHeight="1">
      <c r="A115" s="347">
        <v>14</v>
      </c>
      <c r="B115" s="348" t="s">
        <v>114</v>
      </c>
      <c r="C115" s="351">
        <v>4865016</v>
      </c>
      <c r="D115" s="39" t="s">
        <v>12</v>
      </c>
      <c r="E115" s="40" t="s">
        <v>337</v>
      </c>
      <c r="F115" s="357">
        <v>-800</v>
      </c>
      <c r="G115" s="327">
        <v>7</v>
      </c>
      <c r="H115" s="328">
        <v>7</v>
      </c>
      <c r="I115" s="264">
        <f>G115-H115</f>
        <v>0</v>
      </c>
      <c r="J115" s="264">
        <f>$F115*I115</f>
        <v>0</v>
      </c>
      <c r="K115" s="264">
        <f>J115/1000000</f>
        <v>0</v>
      </c>
      <c r="L115" s="327">
        <v>999722</v>
      </c>
      <c r="M115" s="328">
        <v>999722</v>
      </c>
      <c r="N115" s="328">
        <f>L115-M115</f>
        <v>0</v>
      </c>
      <c r="O115" s="328">
        <f>$F115*N115</f>
        <v>0</v>
      </c>
      <c r="P115" s="328">
        <f>O115/1000000</f>
        <v>0</v>
      </c>
      <c r="Q115" s="461"/>
    </row>
    <row r="116" spans="1:17" ht="15.75" customHeight="1">
      <c r="A116" s="347"/>
      <c r="B116" s="350" t="s">
        <v>115</v>
      </c>
      <c r="C116" s="351"/>
      <c r="D116" s="39"/>
      <c r="E116" s="39"/>
      <c r="F116" s="357"/>
      <c r="G116" s="377"/>
      <c r="H116" s="373"/>
      <c r="I116" s="373"/>
      <c r="J116" s="373"/>
      <c r="K116" s="373"/>
      <c r="L116" s="325"/>
      <c r="M116" s="326"/>
      <c r="N116" s="326"/>
      <c r="O116" s="326"/>
      <c r="P116" s="326"/>
      <c r="Q116" s="146"/>
    </row>
    <row r="117" spans="1:17" s="445" customFormat="1" ht="15.75" customHeight="1">
      <c r="A117" s="347">
        <v>15</v>
      </c>
      <c r="B117" s="313" t="s">
        <v>43</v>
      </c>
      <c r="C117" s="351">
        <v>4864843</v>
      </c>
      <c r="D117" s="43" t="s">
        <v>12</v>
      </c>
      <c r="E117" s="40" t="s">
        <v>337</v>
      </c>
      <c r="F117" s="357">
        <v>-1000</v>
      </c>
      <c r="G117" s="327">
        <v>1147</v>
      </c>
      <c r="H117" s="328">
        <v>1357</v>
      </c>
      <c r="I117" s="264">
        <f>G117-H117</f>
        <v>-210</v>
      </c>
      <c r="J117" s="264">
        <f>$F117*I117</f>
        <v>210000</v>
      </c>
      <c r="K117" s="264">
        <f>J117/1000000</f>
        <v>0.21</v>
      </c>
      <c r="L117" s="327">
        <v>28615</v>
      </c>
      <c r="M117" s="328">
        <v>28619</v>
      </c>
      <c r="N117" s="328">
        <f>L117-M117</f>
        <v>-4</v>
      </c>
      <c r="O117" s="328">
        <f>$F117*N117</f>
        <v>4000</v>
      </c>
      <c r="P117" s="328">
        <f>O117/1000000</f>
        <v>0.004</v>
      </c>
      <c r="Q117" s="449"/>
    </row>
    <row r="118" spans="1:17" s="445" customFormat="1" ht="15.75" customHeight="1">
      <c r="A118" s="347">
        <v>16</v>
      </c>
      <c r="B118" s="348" t="s">
        <v>44</v>
      </c>
      <c r="C118" s="351">
        <v>5295123</v>
      </c>
      <c r="D118" s="39" t="s">
        <v>12</v>
      </c>
      <c r="E118" s="40" t="s">
        <v>337</v>
      </c>
      <c r="F118" s="357">
        <v>-100</v>
      </c>
      <c r="G118" s="327">
        <v>53983</v>
      </c>
      <c r="H118" s="328">
        <v>53983</v>
      </c>
      <c r="I118" s="328">
        <f>G118-H118</f>
        <v>0</v>
      </c>
      <c r="J118" s="328">
        <f>$F118*I118</f>
        <v>0</v>
      </c>
      <c r="K118" s="328">
        <f>J118/1000000</f>
        <v>0</v>
      </c>
      <c r="L118" s="327">
        <v>26360</v>
      </c>
      <c r="M118" s="328">
        <v>26360</v>
      </c>
      <c r="N118" s="328">
        <f>L118-M118</f>
        <v>0</v>
      </c>
      <c r="O118" s="328">
        <f>$F118*N118</f>
        <v>0</v>
      </c>
      <c r="P118" s="328">
        <f>O118/1000000</f>
        <v>0</v>
      </c>
      <c r="Q118" s="449"/>
    </row>
    <row r="119" spans="1:17" ht="15.75" customHeight="1">
      <c r="A119" s="347"/>
      <c r="B119" s="350" t="s">
        <v>45</v>
      </c>
      <c r="C119" s="351"/>
      <c r="D119" s="39"/>
      <c r="E119" s="39"/>
      <c r="F119" s="357"/>
      <c r="G119" s="377"/>
      <c r="H119" s="373"/>
      <c r="I119" s="373"/>
      <c r="J119" s="373"/>
      <c r="K119" s="373"/>
      <c r="L119" s="325"/>
      <c r="M119" s="326"/>
      <c r="N119" s="326"/>
      <c r="O119" s="326"/>
      <c r="P119" s="326"/>
      <c r="Q119" s="146"/>
    </row>
    <row r="120" spans="1:17" s="445" customFormat="1" ht="15.75" customHeight="1">
      <c r="A120" s="347">
        <v>17</v>
      </c>
      <c r="B120" s="348" t="s">
        <v>80</v>
      </c>
      <c r="C120" s="351">
        <v>4865169</v>
      </c>
      <c r="D120" s="39" t="s">
        <v>12</v>
      </c>
      <c r="E120" s="40" t="s">
        <v>337</v>
      </c>
      <c r="F120" s="357">
        <v>-1000</v>
      </c>
      <c r="G120" s="327">
        <v>1201</v>
      </c>
      <c r="H120" s="328">
        <v>1238</v>
      </c>
      <c r="I120" s="264">
        <f>G120-H120</f>
        <v>-37</v>
      </c>
      <c r="J120" s="264">
        <f>$F120*I120</f>
        <v>37000</v>
      </c>
      <c r="K120" s="264">
        <f>J120/1000000</f>
        <v>0.037</v>
      </c>
      <c r="L120" s="327">
        <v>61277</v>
      </c>
      <c r="M120" s="328">
        <v>61277</v>
      </c>
      <c r="N120" s="328">
        <f>L120-M120</f>
        <v>0</v>
      </c>
      <c r="O120" s="328">
        <f>$F120*N120</f>
        <v>0</v>
      </c>
      <c r="P120" s="328">
        <f>O120/1000000</f>
        <v>0</v>
      </c>
      <c r="Q120" s="449"/>
    </row>
    <row r="121" spans="1:17" ht="15.75" customHeight="1">
      <c r="A121" s="347"/>
      <c r="B121" s="349" t="s">
        <v>48</v>
      </c>
      <c r="C121" s="335"/>
      <c r="D121" s="43"/>
      <c r="E121" s="43"/>
      <c r="F121" s="357"/>
      <c r="G121" s="377"/>
      <c r="H121" s="378"/>
      <c r="I121" s="378"/>
      <c r="J121" s="378"/>
      <c r="K121" s="373"/>
      <c r="L121" s="327"/>
      <c r="M121" s="375"/>
      <c r="N121" s="375"/>
      <c r="O121" s="375"/>
      <c r="P121" s="326"/>
      <c r="Q121" s="181"/>
    </row>
    <row r="122" spans="1:17" ht="15.75" customHeight="1">
      <c r="A122" s="347"/>
      <c r="B122" s="349" t="s">
        <v>49</v>
      </c>
      <c r="C122" s="335"/>
      <c r="D122" s="43"/>
      <c r="E122" s="43"/>
      <c r="F122" s="357"/>
      <c r="G122" s="377"/>
      <c r="H122" s="378"/>
      <c r="I122" s="378"/>
      <c r="J122" s="378"/>
      <c r="K122" s="373"/>
      <c r="L122" s="327"/>
      <c r="M122" s="375"/>
      <c r="N122" s="375"/>
      <c r="O122" s="375"/>
      <c r="P122" s="326"/>
      <c r="Q122" s="181"/>
    </row>
    <row r="123" spans="1:17" ht="15.75" customHeight="1">
      <c r="A123" s="353"/>
      <c r="B123" s="356" t="s">
        <v>62</v>
      </c>
      <c r="C123" s="351"/>
      <c r="D123" s="43"/>
      <c r="E123" s="43"/>
      <c r="F123" s="357"/>
      <c r="G123" s="377"/>
      <c r="H123" s="373"/>
      <c r="I123" s="373"/>
      <c r="J123" s="373"/>
      <c r="K123" s="373"/>
      <c r="L123" s="327"/>
      <c r="M123" s="326"/>
      <c r="N123" s="326"/>
      <c r="O123" s="326"/>
      <c r="P123" s="326"/>
      <c r="Q123" s="181"/>
    </row>
    <row r="124" spans="1:17" s="445" customFormat="1" ht="17.25" customHeight="1">
      <c r="A124" s="347">
        <v>18</v>
      </c>
      <c r="B124" s="489" t="s">
        <v>63</v>
      </c>
      <c r="C124" s="351">
        <v>4865088</v>
      </c>
      <c r="D124" s="39" t="s">
        <v>12</v>
      </c>
      <c r="E124" s="40" t="s">
        <v>337</v>
      </c>
      <c r="F124" s="357">
        <v>-166.66</v>
      </c>
      <c r="G124" s="327">
        <v>1412</v>
      </c>
      <c r="H124" s="328">
        <v>1414</v>
      </c>
      <c r="I124" s="264">
        <f>G124-H124</f>
        <v>-2</v>
      </c>
      <c r="J124" s="264">
        <f>$F124*I124</f>
        <v>333.32</v>
      </c>
      <c r="K124" s="264">
        <f>J124/1000000</f>
        <v>0.00033332</v>
      </c>
      <c r="L124" s="327">
        <v>6954</v>
      </c>
      <c r="M124" s="328">
        <v>6928</v>
      </c>
      <c r="N124" s="328">
        <f>L124-M124</f>
        <v>26</v>
      </c>
      <c r="O124" s="328">
        <f>$F124*N124</f>
        <v>-4333.16</v>
      </c>
      <c r="P124" s="328">
        <f>O124/1000000</f>
        <v>-0.00433316</v>
      </c>
      <c r="Q124" s="478"/>
    </row>
    <row r="125" spans="1:17" s="445" customFormat="1" ht="15.75" customHeight="1">
      <c r="A125" s="347">
        <v>19</v>
      </c>
      <c r="B125" s="489" t="s">
        <v>64</v>
      </c>
      <c r="C125" s="351">
        <v>4902579</v>
      </c>
      <c r="D125" s="39" t="s">
        <v>12</v>
      </c>
      <c r="E125" s="40" t="s">
        <v>337</v>
      </c>
      <c r="F125" s="357">
        <v>-500</v>
      </c>
      <c r="G125" s="327">
        <v>999865</v>
      </c>
      <c r="H125" s="328">
        <v>999877</v>
      </c>
      <c r="I125" s="264">
        <f>G125-H125</f>
        <v>-12</v>
      </c>
      <c r="J125" s="264">
        <f>$F125*I125</f>
        <v>6000</v>
      </c>
      <c r="K125" s="264">
        <f>J125/1000000</f>
        <v>0.006</v>
      </c>
      <c r="L125" s="327">
        <v>1181</v>
      </c>
      <c r="M125" s="328">
        <v>1186</v>
      </c>
      <c r="N125" s="328">
        <f>L125-M125</f>
        <v>-5</v>
      </c>
      <c r="O125" s="328">
        <f>$F125*N125</f>
        <v>2500</v>
      </c>
      <c r="P125" s="328">
        <f>O125/1000000</f>
        <v>0.0025</v>
      </c>
      <c r="Q125" s="449"/>
    </row>
    <row r="126" spans="1:17" s="445" customFormat="1" ht="15.75" customHeight="1">
      <c r="A126" s="347">
        <v>20</v>
      </c>
      <c r="B126" s="489" t="s">
        <v>65</v>
      </c>
      <c r="C126" s="351">
        <v>4902585</v>
      </c>
      <c r="D126" s="39" t="s">
        <v>12</v>
      </c>
      <c r="E126" s="40" t="s">
        <v>337</v>
      </c>
      <c r="F126" s="357">
        <v>-666.67</v>
      </c>
      <c r="G126" s="327">
        <v>1894</v>
      </c>
      <c r="H126" s="328">
        <v>1896</v>
      </c>
      <c r="I126" s="264">
        <f>G126-H126</f>
        <v>-2</v>
      </c>
      <c r="J126" s="264">
        <f>$F126*I126</f>
        <v>1333.34</v>
      </c>
      <c r="K126" s="264">
        <f>J126/1000000</f>
        <v>0.00133334</v>
      </c>
      <c r="L126" s="327">
        <v>162</v>
      </c>
      <c r="M126" s="328">
        <v>161</v>
      </c>
      <c r="N126" s="328">
        <f>L126-M126</f>
        <v>1</v>
      </c>
      <c r="O126" s="328">
        <f>$F126*N126</f>
        <v>-666.67</v>
      </c>
      <c r="P126" s="328">
        <f>O126/1000000</f>
        <v>-0.00066667</v>
      </c>
      <c r="Q126" s="449"/>
    </row>
    <row r="127" spans="1:17" s="445" customFormat="1" ht="15.75" customHeight="1">
      <c r="A127" s="347">
        <v>21</v>
      </c>
      <c r="B127" s="489" t="s">
        <v>66</v>
      </c>
      <c r="C127" s="351">
        <v>4865072</v>
      </c>
      <c r="D127" s="39" t="s">
        <v>12</v>
      </c>
      <c r="E127" s="40" t="s">
        <v>337</v>
      </c>
      <c r="F127" s="693">
        <v>-666.666666666667</v>
      </c>
      <c r="G127" s="327">
        <v>4807</v>
      </c>
      <c r="H127" s="328">
        <v>4788</v>
      </c>
      <c r="I127" s="264">
        <f>G127-H127</f>
        <v>19</v>
      </c>
      <c r="J127" s="264">
        <f>$F127*I127</f>
        <v>-12666.666666666672</v>
      </c>
      <c r="K127" s="264">
        <f>J127/1000000</f>
        <v>-0.012666666666666672</v>
      </c>
      <c r="L127" s="327">
        <v>1469</v>
      </c>
      <c r="M127" s="328">
        <v>1467</v>
      </c>
      <c r="N127" s="328">
        <f>L127-M127</f>
        <v>2</v>
      </c>
      <c r="O127" s="328">
        <f>$F127*N127</f>
        <v>-1333.333333333334</v>
      </c>
      <c r="P127" s="328">
        <f>O127/1000000</f>
        <v>-0.001333333333333334</v>
      </c>
      <c r="Q127" s="449"/>
    </row>
    <row r="128" spans="1:17" s="445" customFormat="1" ht="15.75" customHeight="1">
      <c r="A128" s="347"/>
      <c r="B128" s="356" t="s">
        <v>31</v>
      </c>
      <c r="C128" s="351"/>
      <c r="D128" s="43"/>
      <c r="E128" s="43"/>
      <c r="F128" s="357"/>
      <c r="G128" s="377"/>
      <c r="H128" s="264"/>
      <c r="I128" s="264"/>
      <c r="J128" s="264"/>
      <c r="K128" s="264"/>
      <c r="L128" s="327"/>
      <c r="M128" s="328"/>
      <c r="N128" s="328"/>
      <c r="O128" s="328"/>
      <c r="P128" s="328"/>
      <c r="Q128" s="449"/>
    </row>
    <row r="129" spans="1:17" s="445" customFormat="1" ht="15.75" customHeight="1">
      <c r="A129" s="347">
        <v>22</v>
      </c>
      <c r="B129" s="780" t="s">
        <v>67</v>
      </c>
      <c r="C129" s="351">
        <v>4864797</v>
      </c>
      <c r="D129" s="39" t="s">
        <v>12</v>
      </c>
      <c r="E129" s="40" t="s">
        <v>337</v>
      </c>
      <c r="F129" s="357">
        <v>-100</v>
      </c>
      <c r="G129" s="327">
        <v>40857</v>
      </c>
      <c r="H129" s="328">
        <v>39259</v>
      </c>
      <c r="I129" s="264">
        <f>G129-H129</f>
        <v>1598</v>
      </c>
      <c r="J129" s="264">
        <f>$F129*I129</f>
        <v>-159800</v>
      </c>
      <c r="K129" s="264">
        <f>J129/1000000</f>
        <v>-0.1598</v>
      </c>
      <c r="L129" s="327">
        <v>1823</v>
      </c>
      <c r="M129" s="328">
        <v>1823</v>
      </c>
      <c r="N129" s="328">
        <f>L129-M129</f>
        <v>0</v>
      </c>
      <c r="O129" s="328">
        <f>$F129*N129</f>
        <v>0</v>
      </c>
      <c r="P129" s="328">
        <f>O129/1000000</f>
        <v>0</v>
      </c>
      <c r="Q129" s="449"/>
    </row>
    <row r="130" spans="1:17" s="445" customFormat="1" ht="15.75" customHeight="1">
      <c r="A130" s="347">
        <v>23</v>
      </c>
      <c r="B130" s="780" t="s">
        <v>139</v>
      </c>
      <c r="C130" s="351">
        <v>4865086</v>
      </c>
      <c r="D130" s="39" t="s">
        <v>12</v>
      </c>
      <c r="E130" s="40" t="s">
        <v>337</v>
      </c>
      <c r="F130" s="357">
        <v>-100</v>
      </c>
      <c r="G130" s="327">
        <v>26261</v>
      </c>
      <c r="H130" s="328">
        <v>26267</v>
      </c>
      <c r="I130" s="264">
        <f>G130-H130</f>
        <v>-6</v>
      </c>
      <c r="J130" s="264">
        <f>$F130*I130</f>
        <v>600</v>
      </c>
      <c r="K130" s="264">
        <f>J130/1000000</f>
        <v>0.0006</v>
      </c>
      <c r="L130" s="327">
        <v>51566</v>
      </c>
      <c r="M130" s="328">
        <v>51565</v>
      </c>
      <c r="N130" s="328">
        <f>L130-M130</f>
        <v>1</v>
      </c>
      <c r="O130" s="328">
        <f>$F130*N130</f>
        <v>-100</v>
      </c>
      <c r="P130" s="328">
        <f>O130/1000000</f>
        <v>-0.0001</v>
      </c>
      <c r="Q130" s="449"/>
    </row>
    <row r="131" spans="1:17" s="445" customFormat="1" ht="15.75" customHeight="1">
      <c r="A131" s="347"/>
      <c r="B131" s="350" t="s">
        <v>68</v>
      </c>
      <c r="C131" s="351"/>
      <c r="D131" s="39"/>
      <c r="E131" s="39"/>
      <c r="F131" s="357"/>
      <c r="G131" s="377"/>
      <c r="H131" s="264"/>
      <c r="I131" s="264"/>
      <c r="J131" s="264"/>
      <c r="K131" s="264"/>
      <c r="L131" s="327"/>
      <c r="M131" s="328"/>
      <c r="N131" s="328"/>
      <c r="O131" s="328"/>
      <c r="P131" s="328"/>
      <c r="Q131" s="449"/>
    </row>
    <row r="132" spans="1:17" s="445" customFormat="1" ht="14.25" customHeight="1">
      <c r="A132" s="347">
        <v>24</v>
      </c>
      <c r="B132" s="348" t="s">
        <v>61</v>
      </c>
      <c r="C132" s="351">
        <v>4902568</v>
      </c>
      <c r="D132" s="39" t="s">
        <v>12</v>
      </c>
      <c r="E132" s="40" t="s">
        <v>337</v>
      </c>
      <c r="F132" s="357">
        <v>-100</v>
      </c>
      <c r="G132" s="327">
        <v>997360</v>
      </c>
      <c r="H132" s="328">
        <v>997457</v>
      </c>
      <c r="I132" s="264">
        <f>G132-H132</f>
        <v>-97</v>
      </c>
      <c r="J132" s="264">
        <f>$F132*I132</f>
        <v>9700</v>
      </c>
      <c r="K132" s="264">
        <f>J132/1000000</f>
        <v>0.0097</v>
      </c>
      <c r="L132" s="327">
        <v>3788</v>
      </c>
      <c r="M132" s="328">
        <v>3771</v>
      </c>
      <c r="N132" s="328">
        <f>L132-M132</f>
        <v>17</v>
      </c>
      <c r="O132" s="328">
        <f>$F132*N132</f>
        <v>-1700</v>
      </c>
      <c r="P132" s="328">
        <f>O132/1000000</f>
        <v>-0.0017</v>
      </c>
      <c r="Q132" s="449"/>
    </row>
    <row r="133" spans="1:17" s="445" customFormat="1" ht="15.75" customHeight="1">
      <c r="A133" s="347">
        <v>25</v>
      </c>
      <c r="B133" s="348" t="s">
        <v>69</v>
      </c>
      <c r="C133" s="351">
        <v>4902549</v>
      </c>
      <c r="D133" s="39" t="s">
        <v>12</v>
      </c>
      <c r="E133" s="40" t="s">
        <v>337</v>
      </c>
      <c r="F133" s="357">
        <v>-100</v>
      </c>
      <c r="G133" s="327">
        <v>999748</v>
      </c>
      <c r="H133" s="328">
        <v>999748</v>
      </c>
      <c r="I133" s="264">
        <f>G133-H133</f>
        <v>0</v>
      </c>
      <c r="J133" s="264">
        <f>$F133*I133</f>
        <v>0</v>
      </c>
      <c r="K133" s="264">
        <f>J133/1000000</f>
        <v>0</v>
      </c>
      <c r="L133" s="327">
        <v>999983</v>
      </c>
      <c r="M133" s="328">
        <v>999983</v>
      </c>
      <c r="N133" s="328">
        <f>L133-M133</f>
        <v>0</v>
      </c>
      <c r="O133" s="328">
        <f>$F133*N133</f>
        <v>0</v>
      </c>
      <c r="P133" s="328">
        <f>O133/1000000</f>
        <v>0</v>
      </c>
      <c r="Q133" s="461"/>
    </row>
    <row r="134" spans="1:17" s="445" customFormat="1" ht="15.75" customHeight="1">
      <c r="A134" s="347">
        <v>26</v>
      </c>
      <c r="B134" s="348" t="s">
        <v>81</v>
      </c>
      <c r="C134" s="351">
        <v>4902527</v>
      </c>
      <c r="D134" s="39" t="s">
        <v>12</v>
      </c>
      <c r="E134" s="40" t="s">
        <v>337</v>
      </c>
      <c r="F134" s="357">
        <v>-100</v>
      </c>
      <c r="G134" s="327">
        <v>225</v>
      </c>
      <c r="H134" s="328">
        <v>225</v>
      </c>
      <c r="I134" s="264">
        <f>G134-H134</f>
        <v>0</v>
      </c>
      <c r="J134" s="264">
        <f>$F134*I134</f>
        <v>0</v>
      </c>
      <c r="K134" s="264">
        <f>J134/1000000</f>
        <v>0</v>
      </c>
      <c r="L134" s="327">
        <v>999991</v>
      </c>
      <c r="M134" s="328">
        <v>999991</v>
      </c>
      <c r="N134" s="328">
        <f>L134-M134</f>
        <v>0</v>
      </c>
      <c r="O134" s="328">
        <f>$F134*N134</f>
        <v>0</v>
      </c>
      <c r="P134" s="328">
        <f>O134/1000000</f>
        <v>0</v>
      </c>
      <c r="Q134" s="449"/>
    </row>
    <row r="135" spans="1:17" s="445" customFormat="1" ht="15.75" customHeight="1">
      <c r="A135" s="347">
        <v>27</v>
      </c>
      <c r="B135" s="348" t="s">
        <v>70</v>
      </c>
      <c r="C135" s="351">
        <v>4902538</v>
      </c>
      <c r="D135" s="39" t="s">
        <v>12</v>
      </c>
      <c r="E135" s="40" t="s">
        <v>337</v>
      </c>
      <c r="F135" s="357">
        <v>-100</v>
      </c>
      <c r="G135" s="327">
        <v>999762</v>
      </c>
      <c r="H135" s="328">
        <v>999762</v>
      </c>
      <c r="I135" s="264">
        <f>G135-H135</f>
        <v>0</v>
      </c>
      <c r="J135" s="264">
        <f>$F135*I135</f>
        <v>0</v>
      </c>
      <c r="K135" s="264">
        <f>J135/1000000</f>
        <v>0</v>
      </c>
      <c r="L135" s="327">
        <v>999987</v>
      </c>
      <c r="M135" s="328">
        <v>999987</v>
      </c>
      <c r="N135" s="328">
        <f>L135-M135</f>
        <v>0</v>
      </c>
      <c r="O135" s="328">
        <f>$F135*N135</f>
        <v>0</v>
      </c>
      <c r="P135" s="328">
        <f>O135/1000000</f>
        <v>0</v>
      </c>
      <c r="Q135" s="449"/>
    </row>
    <row r="136" spans="1:17" s="445" customFormat="1" ht="15.75" customHeight="1">
      <c r="A136" s="347"/>
      <c r="B136" s="350" t="s">
        <v>71</v>
      </c>
      <c r="C136" s="351"/>
      <c r="D136" s="39"/>
      <c r="E136" s="39"/>
      <c r="F136" s="357"/>
      <c r="G136" s="377"/>
      <c r="H136" s="264"/>
      <c r="I136" s="264"/>
      <c r="J136" s="264"/>
      <c r="K136" s="264"/>
      <c r="L136" s="327"/>
      <c r="M136" s="328"/>
      <c r="N136" s="328"/>
      <c r="O136" s="328"/>
      <c r="P136" s="328"/>
      <c r="Q136" s="449"/>
    </row>
    <row r="137" spans="1:17" s="445" customFormat="1" ht="15.75" customHeight="1">
      <c r="A137" s="347">
        <v>28</v>
      </c>
      <c r="B137" s="348" t="s">
        <v>72</v>
      </c>
      <c r="C137" s="351">
        <v>4902540</v>
      </c>
      <c r="D137" s="39" t="s">
        <v>12</v>
      </c>
      <c r="E137" s="40" t="s">
        <v>337</v>
      </c>
      <c r="F137" s="357">
        <v>-100</v>
      </c>
      <c r="G137" s="327">
        <v>5803</v>
      </c>
      <c r="H137" s="328">
        <v>5989</v>
      </c>
      <c r="I137" s="264">
        <f>G137-H137</f>
        <v>-186</v>
      </c>
      <c r="J137" s="264">
        <f>$F137*I137</f>
        <v>18600</v>
      </c>
      <c r="K137" s="264">
        <f>J137/1000000</f>
        <v>0.0186</v>
      </c>
      <c r="L137" s="327">
        <v>11069</v>
      </c>
      <c r="M137" s="328">
        <v>11037</v>
      </c>
      <c r="N137" s="328">
        <f>L137-M137</f>
        <v>32</v>
      </c>
      <c r="O137" s="328">
        <f>$F137*N137</f>
        <v>-3200</v>
      </c>
      <c r="P137" s="328">
        <f>O137/1000000</f>
        <v>-0.0032</v>
      </c>
      <c r="Q137" s="461"/>
    </row>
    <row r="138" spans="1:17" s="445" customFormat="1" ht="15.75" customHeight="1">
      <c r="A138" s="347">
        <v>29</v>
      </c>
      <c r="B138" s="348" t="s">
        <v>73</v>
      </c>
      <c r="C138" s="351">
        <v>4902520</v>
      </c>
      <c r="D138" s="39" t="s">
        <v>12</v>
      </c>
      <c r="E138" s="40" t="s">
        <v>337</v>
      </c>
      <c r="F138" s="351">
        <v>-100</v>
      </c>
      <c r="G138" s="327">
        <v>5373</v>
      </c>
      <c r="H138" s="328">
        <v>5322</v>
      </c>
      <c r="I138" s="264">
        <f>G138-H138</f>
        <v>51</v>
      </c>
      <c r="J138" s="264">
        <f>$F138*I138</f>
        <v>-5100</v>
      </c>
      <c r="K138" s="264">
        <f>J138/1000000</f>
        <v>-0.0051</v>
      </c>
      <c r="L138" s="327">
        <v>468</v>
      </c>
      <c r="M138" s="328">
        <v>469</v>
      </c>
      <c r="N138" s="328">
        <f>L138-M138</f>
        <v>-1</v>
      </c>
      <c r="O138" s="328">
        <f>$F138*N138</f>
        <v>100</v>
      </c>
      <c r="P138" s="328">
        <f>O138/1000000</f>
        <v>0.0001</v>
      </c>
      <c r="Q138" s="685"/>
    </row>
    <row r="139" spans="1:17" s="485" customFormat="1" ht="15.75" customHeight="1" thickBot="1">
      <c r="A139" s="447">
        <v>30</v>
      </c>
      <c r="B139" s="689" t="s">
        <v>74</v>
      </c>
      <c r="C139" s="352">
        <v>4902536</v>
      </c>
      <c r="D139" s="87" t="s">
        <v>12</v>
      </c>
      <c r="E139" s="488" t="s">
        <v>337</v>
      </c>
      <c r="F139" s="352">
        <v>-100</v>
      </c>
      <c r="G139" s="447">
        <v>25590</v>
      </c>
      <c r="H139" s="448">
        <v>25486</v>
      </c>
      <c r="I139" s="448">
        <f>G139-H139</f>
        <v>104</v>
      </c>
      <c r="J139" s="448">
        <f>$F139*I139</f>
        <v>-10400</v>
      </c>
      <c r="K139" s="448">
        <f>J139/1000000</f>
        <v>-0.0104</v>
      </c>
      <c r="L139" s="447">
        <v>6403</v>
      </c>
      <c r="M139" s="448">
        <v>6397</v>
      </c>
      <c r="N139" s="448">
        <f>L139-M139</f>
        <v>6</v>
      </c>
      <c r="O139" s="448">
        <f>$F139*N139</f>
        <v>-600</v>
      </c>
      <c r="P139" s="448">
        <f>O139/1000000</f>
        <v>-0.0006</v>
      </c>
      <c r="Q139" s="447"/>
    </row>
    <row r="140" ht="13.5" thickTop="1"/>
    <row r="141" spans="4:16" ht="16.5">
      <c r="D141" s="20"/>
      <c r="K141" s="401">
        <f>SUM(K100:K139)</f>
        <v>5.421400363333334</v>
      </c>
      <c r="L141" s="50"/>
      <c r="M141" s="50"/>
      <c r="N141" s="50"/>
      <c r="O141" s="50"/>
      <c r="P141" s="379">
        <f>SUM(P100:P139)</f>
        <v>-0.022133163333333334</v>
      </c>
    </row>
    <row r="142" spans="11:16" ht="14.25">
      <c r="K142" s="50"/>
      <c r="L142" s="50"/>
      <c r="M142" s="50"/>
      <c r="N142" s="50"/>
      <c r="O142" s="50"/>
      <c r="P142" s="50"/>
    </row>
    <row r="143" spans="11:16" ht="14.25">
      <c r="K143" s="50"/>
      <c r="L143" s="50"/>
      <c r="M143" s="50"/>
      <c r="N143" s="50"/>
      <c r="O143" s="50"/>
      <c r="P143" s="50"/>
    </row>
    <row r="144" spans="17:18" ht="12.75">
      <c r="Q144" s="388" t="str">
        <f>NDPL!Q1</f>
        <v>FEBUARY-2019</v>
      </c>
      <c r="R144" s="243"/>
    </row>
    <row r="145" ht="13.5" thickBot="1"/>
    <row r="146" spans="1:17" ht="44.25" customHeight="1">
      <c r="A146" s="320"/>
      <c r="B146" s="318" t="s">
        <v>144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7"/>
    </row>
    <row r="147" spans="1:17" ht="19.5" customHeight="1">
      <c r="A147" s="224"/>
      <c r="B147" s="269" t="s">
        <v>145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8"/>
    </row>
    <row r="148" spans="1:17" ht="19.5" customHeight="1">
      <c r="A148" s="224"/>
      <c r="B148" s="265" t="s">
        <v>243</v>
      </c>
      <c r="C148" s="17"/>
      <c r="D148" s="17"/>
      <c r="E148" s="17"/>
      <c r="F148" s="17"/>
      <c r="G148" s="17"/>
      <c r="H148" s="17"/>
      <c r="I148" s="17"/>
      <c r="J148" s="17"/>
      <c r="K148" s="195">
        <f>K60</f>
        <v>-22.240254399999998</v>
      </c>
      <c r="L148" s="195"/>
      <c r="M148" s="195"/>
      <c r="N148" s="195"/>
      <c r="O148" s="195"/>
      <c r="P148" s="195">
        <f>P60</f>
        <v>-0.007149299999999999</v>
      </c>
      <c r="Q148" s="48"/>
    </row>
    <row r="149" spans="1:17" ht="19.5" customHeight="1">
      <c r="A149" s="224"/>
      <c r="B149" s="265" t="s">
        <v>244</v>
      </c>
      <c r="C149" s="17"/>
      <c r="D149" s="17"/>
      <c r="E149" s="17"/>
      <c r="F149" s="17"/>
      <c r="G149" s="17"/>
      <c r="H149" s="17"/>
      <c r="I149" s="17"/>
      <c r="J149" s="17"/>
      <c r="K149" s="402">
        <f>K141</f>
        <v>5.421400363333334</v>
      </c>
      <c r="L149" s="195"/>
      <c r="M149" s="195"/>
      <c r="N149" s="195"/>
      <c r="O149" s="195"/>
      <c r="P149" s="195">
        <f>P141</f>
        <v>-0.022133163333333334</v>
      </c>
      <c r="Q149" s="48"/>
    </row>
    <row r="150" spans="1:17" ht="19.5" customHeight="1">
      <c r="A150" s="224"/>
      <c r="B150" s="265" t="s">
        <v>146</v>
      </c>
      <c r="C150" s="17"/>
      <c r="D150" s="17"/>
      <c r="E150" s="17"/>
      <c r="F150" s="17"/>
      <c r="G150" s="17"/>
      <c r="H150" s="17"/>
      <c r="I150" s="17"/>
      <c r="J150" s="17"/>
      <c r="K150" s="402">
        <f>'ROHTAK ROAD'!K42</f>
        <v>-0.5821875</v>
      </c>
      <c r="L150" s="195"/>
      <c r="M150" s="195"/>
      <c r="N150" s="195"/>
      <c r="O150" s="195"/>
      <c r="P150" s="402">
        <f>'ROHTAK ROAD'!P42</f>
        <v>-0.0034</v>
      </c>
      <c r="Q150" s="48"/>
    </row>
    <row r="151" spans="1:17" ht="19.5" customHeight="1">
      <c r="A151" s="224"/>
      <c r="B151" s="265" t="s">
        <v>147</v>
      </c>
      <c r="C151" s="17"/>
      <c r="D151" s="17"/>
      <c r="E151" s="17"/>
      <c r="F151" s="17"/>
      <c r="G151" s="17"/>
      <c r="H151" s="17"/>
      <c r="I151" s="17"/>
      <c r="J151" s="17"/>
      <c r="K151" s="402">
        <f>SUM(K148:K150)</f>
        <v>-17.401041536666664</v>
      </c>
      <c r="L151" s="195"/>
      <c r="M151" s="195"/>
      <c r="N151" s="195"/>
      <c r="O151" s="195"/>
      <c r="P151" s="402">
        <f>SUM(P148:P150)</f>
        <v>-0.032682463333333335</v>
      </c>
      <c r="Q151" s="48"/>
    </row>
    <row r="152" spans="1:17" ht="19.5" customHeight="1">
      <c r="A152" s="224"/>
      <c r="B152" s="269" t="s">
        <v>148</v>
      </c>
      <c r="C152" s="17"/>
      <c r="D152" s="17"/>
      <c r="E152" s="17"/>
      <c r="F152" s="17"/>
      <c r="G152" s="17"/>
      <c r="H152" s="17"/>
      <c r="I152" s="17"/>
      <c r="J152" s="17"/>
      <c r="K152" s="195"/>
      <c r="L152" s="195"/>
      <c r="M152" s="195"/>
      <c r="N152" s="195"/>
      <c r="O152" s="195"/>
      <c r="P152" s="195"/>
      <c r="Q152" s="48"/>
    </row>
    <row r="153" spans="1:17" ht="19.5" customHeight="1">
      <c r="A153" s="224"/>
      <c r="B153" s="265" t="s">
        <v>245</v>
      </c>
      <c r="C153" s="17"/>
      <c r="D153" s="17"/>
      <c r="E153" s="17"/>
      <c r="F153" s="17"/>
      <c r="G153" s="17"/>
      <c r="H153" s="17"/>
      <c r="I153" s="17"/>
      <c r="J153" s="17"/>
      <c r="K153" s="195">
        <f>K92</f>
        <v>-8.359</v>
      </c>
      <c r="L153" s="195"/>
      <c r="M153" s="195"/>
      <c r="N153" s="195"/>
      <c r="O153" s="195"/>
      <c r="P153" s="195">
        <f>P92</f>
        <v>0.001</v>
      </c>
      <c r="Q153" s="48"/>
    </row>
    <row r="154" spans="1:17" ht="19.5" customHeight="1" thickBot="1">
      <c r="A154" s="225"/>
      <c r="B154" s="319" t="s">
        <v>149</v>
      </c>
      <c r="C154" s="49"/>
      <c r="D154" s="49"/>
      <c r="E154" s="49"/>
      <c r="F154" s="49"/>
      <c r="G154" s="49"/>
      <c r="H154" s="49"/>
      <c r="I154" s="49"/>
      <c r="J154" s="49"/>
      <c r="K154" s="403">
        <f>SUM(K151:K153)</f>
        <v>-25.760041536666662</v>
      </c>
      <c r="L154" s="193"/>
      <c r="M154" s="193"/>
      <c r="N154" s="193"/>
      <c r="O154" s="193"/>
      <c r="P154" s="192">
        <f>SUM(P151:P153)</f>
        <v>-0.031682463333333334</v>
      </c>
      <c r="Q154" s="194"/>
    </row>
    <row r="155" ht="12.75">
      <c r="A155" s="224"/>
    </row>
    <row r="156" ht="12.75">
      <c r="A156" s="224"/>
    </row>
    <row r="157" ht="12.75">
      <c r="A157" s="224"/>
    </row>
    <row r="158" ht="13.5" thickBot="1">
      <c r="A158" s="225"/>
    </row>
    <row r="159" spans="1:17" ht="12.75">
      <c r="A159" s="218"/>
      <c r="B159" s="219"/>
      <c r="C159" s="219"/>
      <c r="D159" s="219"/>
      <c r="E159" s="219"/>
      <c r="F159" s="219"/>
      <c r="G159" s="219"/>
      <c r="H159" s="46"/>
      <c r="I159" s="46"/>
      <c r="J159" s="46"/>
      <c r="K159" s="46"/>
      <c r="L159" s="46"/>
      <c r="M159" s="46"/>
      <c r="N159" s="46"/>
      <c r="O159" s="46"/>
      <c r="P159" s="46"/>
      <c r="Q159" s="47"/>
    </row>
    <row r="160" spans="1:17" ht="23.25">
      <c r="A160" s="226" t="s">
        <v>318</v>
      </c>
      <c r="B160" s="210"/>
      <c r="C160" s="210"/>
      <c r="D160" s="210"/>
      <c r="E160" s="210"/>
      <c r="F160" s="210"/>
      <c r="G160" s="210"/>
      <c r="H160" s="17"/>
      <c r="I160" s="17"/>
      <c r="J160" s="17"/>
      <c r="K160" s="17"/>
      <c r="L160" s="17"/>
      <c r="M160" s="17"/>
      <c r="N160" s="17"/>
      <c r="O160" s="17"/>
      <c r="P160" s="17"/>
      <c r="Q160" s="48"/>
    </row>
    <row r="161" spans="1:17" ht="12.75">
      <c r="A161" s="220"/>
      <c r="B161" s="210"/>
      <c r="C161" s="210"/>
      <c r="D161" s="210"/>
      <c r="E161" s="210"/>
      <c r="F161" s="210"/>
      <c r="G161" s="210"/>
      <c r="H161" s="17"/>
      <c r="I161" s="17"/>
      <c r="J161" s="17"/>
      <c r="K161" s="17"/>
      <c r="L161" s="17"/>
      <c r="M161" s="17"/>
      <c r="N161" s="17"/>
      <c r="O161" s="17"/>
      <c r="P161" s="17"/>
      <c r="Q161" s="48"/>
    </row>
    <row r="162" spans="1:17" ht="12.75">
      <c r="A162" s="221"/>
      <c r="B162" s="222"/>
      <c r="C162" s="222"/>
      <c r="D162" s="222"/>
      <c r="E162" s="222"/>
      <c r="F162" s="222"/>
      <c r="G162" s="222"/>
      <c r="H162" s="17"/>
      <c r="I162" s="17"/>
      <c r="J162" s="17"/>
      <c r="K162" s="236" t="s">
        <v>330</v>
      </c>
      <c r="L162" s="17"/>
      <c r="M162" s="17"/>
      <c r="N162" s="17"/>
      <c r="O162" s="17"/>
      <c r="P162" s="236" t="s">
        <v>331</v>
      </c>
      <c r="Q162" s="48"/>
    </row>
    <row r="163" spans="1:17" ht="12.75">
      <c r="A163" s="223"/>
      <c r="B163" s="127"/>
      <c r="C163" s="127"/>
      <c r="D163" s="127"/>
      <c r="E163" s="127"/>
      <c r="F163" s="127"/>
      <c r="G163" s="127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3"/>
      <c r="B164" s="127"/>
      <c r="C164" s="127"/>
      <c r="D164" s="127"/>
      <c r="E164" s="127"/>
      <c r="F164" s="127"/>
      <c r="G164" s="127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8">
      <c r="A165" s="227" t="s">
        <v>321</v>
      </c>
      <c r="B165" s="211"/>
      <c r="C165" s="211"/>
      <c r="D165" s="212"/>
      <c r="E165" s="212"/>
      <c r="F165" s="213"/>
      <c r="G165" s="212"/>
      <c r="H165" s="17"/>
      <c r="I165" s="17"/>
      <c r="J165" s="17"/>
      <c r="K165" s="380">
        <f>K154</f>
        <v>-25.760041536666662</v>
      </c>
      <c r="L165" s="212" t="s">
        <v>319</v>
      </c>
      <c r="M165" s="17"/>
      <c r="N165" s="17"/>
      <c r="O165" s="17"/>
      <c r="P165" s="380">
        <f>P154</f>
        <v>-0.031682463333333334</v>
      </c>
      <c r="Q165" s="233" t="s">
        <v>319</v>
      </c>
    </row>
    <row r="166" spans="1:17" ht="18">
      <c r="A166" s="228"/>
      <c r="B166" s="214"/>
      <c r="C166" s="214"/>
      <c r="D166" s="210"/>
      <c r="E166" s="210"/>
      <c r="F166" s="215"/>
      <c r="G166" s="210"/>
      <c r="H166" s="17"/>
      <c r="I166" s="17"/>
      <c r="J166" s="17"/>
      <c r="K166" s="381"/>
      <c r="L166" s="210"/>
      <c r="M166" s="17"/>
      <c r="N166" s="17"/>
      <c r="O166" s="17"/>
      <c r="P166" s="381"/>
      <c r="Q166" s="234"/>
    </row>
    <row r="167" spans="1:17" ht="18">
      <c r="A167" s="229" t="s">
        <v>320</v>
      </c>
      <c r="B167" s="216"/>
      <c r="C167" s="44"/>
      <c r="D167" s="210"/>
      <c r="E167" s="210"/>
      <c r="F167" s="217"/>
      <c r="G167" s="212"/>
      <c r="H167" s="17"/>
      <c r="I167" s="17"/>
      <c r="J167" s="17"/>
      <c r="K167" s="381">
        <f>'STEPPED UP GENCO'!K41</f>
        <v>0.05854348500000013</v>
      </c>
      <c r="L167" s="212" t="s">
        <v>319</v>
      </c>
      <c r="M167" s="17"/>
      <c r="N167" s="17"/>
      <c r="O167" s="17"/>
      <c r="P167" s="381">
        <f>'STEPPED UP GENCO'!P41</f>
        <v>0</v>
      </c>
      <c r="Q167" s="233" t="s">
        <v>319</v>
      </c>
    </row>
    <row r="168" spans="1:17" ht="12.75">
      <c r="A168" s="224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12.75">
      <c r="A169" s="224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8"/>
    </row>
    <row r="170" spans="1:17" ht="12.75">
      <c r="A170" s="224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20.25">
      <c r="A171" s="224"/>
      <c r="B171" s="17"/>
      <c r="C171" s="17"/>
      <c r="D171" s="17"/>
      <c r="E171" s="17"/>
      <c r="F171" s="17"/>
      <c r="G171" s="17"/>
      <c r="H171" s="211"/>
      <c r="I171" s="211"/>
      <c r="J171" s="230" t="s">
        <v>322</v>
      </c>
      <c r="K171" s="338">
        <f>SUM(K165:K170)</f>
        <v>-25.70149805166666</v>
      </c>
      <c r="L171" s="230" t="s">
        <v>319</v>
      </c>
      <c r="M171" s="127"/>
      <c r="N171" s="17"/>
      <c r="O171" s="17"/>
      <c r="P171" s="338">
        <f>SUM(P165:P170)</f>
        <v>-0.031682463333333334</v>
      </c>
      <c r="Q171" s="358" t="s">
        <v>319</v>
      </c>
    </row>
    <row r="172" spans="1:17" ht="13.5" thickBot="1">
      <c r="A172" s="225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0" max="255" man="1"/>
    <brk id="94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85" zoomScaleNormal="70" zoomScaleSheetLayoutView="85" workbookViewId="0" topLeftCell="A41">
      <selection activeCell="A77" sqref="A77:IV78"/>
    </sheetView>
  </sheetViews>
  <sheetFormatPr defaultColWidth="9.140625" defaultRowHeight="12.75"/>
  <cols>
    <col min="1" max="1" width="7.421875" style="445" customWidth="1"/>
    <col min="2" max="2" width="29.57421875" style="445" customWidth="1"/>
    <col min="3" max="3" width="13.28125" style="445" customWidth="1"/>
    <col min="4" max="4" width="9.00390625" style="445" customWidth="1"/>
    <col min="5" max="5" width="16.57421875" style="445" customWidth="1"/>
    <col min="6" max="6" width="10.8515625" style="445" customWidth="1"/>
    <col min="7" max="7" width="14.00390625" style="445" customWidth="1"/>
    <col min="8" max="8" width="13.421875" style="445" customWidth="1"/>
    <col min="9" max="9" width="11.8515625" style="445" customWidth="1"/>
    <col min="10" max="10" width="16.28125" style="445" customWidth="1"/>
    <col min="11" max="11" width="17.00390625" style="445" customWidth="1"/>
    <col min="12" max="12" width="13.421875" style="445" customWidth="1"/>
    <col min="13" max="13" width="16.28125" style="445" customWidth="1"/>
    <col min="14" max="14" width="12.140625" style="445" customWidth="1"/>
    <col min="15" max="15" width="15.28125" style="445" customWidth="1"/>
    <col min="16" max="16" width="15.140625" style="445" customWidth="1"/>
    <col min="17" max="17" width="29.421875" style="445" customWidth="1"/>
    <col min="18" max="19" width="9.140625" style="445" hidden="1" customWidth="1"/>
    <col min="20" max="16384" width="9.140625" style="445" customWidth="1"/>
  </cols>
  <sheetData>
    <row r="1" spans="1:17" s="89" customFormat="1" ht="9.75" customHeight="1">
      <c r="A1" s="15" t="s">
        <v>231</v>
      </c>
      <c r="P1" s="798" t="str">
        <f>NDPL!$Q$1</f>
        <v>FEBUARY-2019</v>
      </c>
      <c r="Q1" s="798"/>
    </row>
    <row r="2" s="89" customFormat="1" ht="9.75" customHeight="1">
      <c r="A2" s="15" t="s">
        <v>232</v>
      </c>
    </row>
    <row r="3" s="89" customFormat="1" ht="9.75" customHeight="1">
      <c r="A3" s="15" t="s">
        <v>150</v>
      </c>
    </row>
    <row r="4" spans="1:16" s="89" customFormat="1" ht="9.75" customHeight="1" thickBot="1">
      <c r="A4" s="799" t="s">
        <v>187</v>
      </c>
      <c r="G4" s="93"/>
      <c r="H4" s="93"/>
      <c r="I4" s="800" t="s">
        <v>386</v>
      </c>
      <c r="J4" s="93"/>
      <c r="K4" s="93"/>
      <c r="L4" s="93"/>
      <c r="M4" s="93"/>
      <c r="N4" s="800" t="s">
        <v>387</v>
      </c>
      <c r="O4" s="93"/>
      <c r="P4" s="93"/>
    </row>
    <row r="5" spans="1:17" ht="36.75" customHeight="1" thickBot="1" thickTop="1">
      <c r="A5" s="503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28/02/2019</v>
      </c>
      <c r="H5" s="505" t="str">
        <f>NDPL!H5</f>
        <v>INTIAL READING 01/02/2019</v>
      </c>
      <c r="I5" s="505" t="s">
        <v>4</v>
      </c>
      <c r="J5" s="505" t="s">
        <v>5</v>
      </c>
      <c r="K5" s="505" t="s">
        <v>6</v>
      </c>
      <c r="L5" s="503" t="str">
        <f>NDPL!G5</f>
        <v>FINAL READING 28/02/2019</v>
      </c>
      <c r="M5" s="505" t="str">
        <f>NDPL!H5</f>
        <v>INTIAL READING 01/02/2019</v>
      </c>
      <c r="N5" s="505" t="s">
        <v>4</v>
      </c>
      <c r="O5" s="505" t="s">
        <v>5</v>
      </c>
      <c r="P5" s="505" t="s">
        <v>6</v>
      </c>
      <c r="Q5" s="528" t="s">
        <v>301</v>
      </c>
    </row>
    <row r="6" ht="2.25" customHeight="1" hidden="1" thickBot="1" thickTop="1"/>
    <row r="7" spans="1:17" ht="18" customHeight="1" thickTop="1">
      <c r="A7" s="266"/>
      <c r="B7" s="267" t="s">
        <v>151</v>
      </c>
      <c r="C7" s="268"/>
      <c r="D7" s="35"/>
      <c r="E7" s="35"/>
      <c r="F7" s="35"/>
      <c r="G7" s="28"/>
      <c r="H7" s="457"/>
      <c r="I7" s="457"/>
      <c r="J7" s="457"/>
      <c r="K7" s="457"/>
      <c r="L7" s="458"/>
      <c r="M7" s="457"/>
      <c r="N7" s="457"/>
      <c r="O7" s="457"/>
      <c r="P7" s="457"/>
      <c r="Q7" s="535"/>
    </row>
    <row r="8" spans="1:17" ht="18" customHeight="1">
      <c r="A8" s="255">
        <v>1</v>
      </c>
      <c r="B8" s="298" t="s">
        <v>152</v>
      </c>
      <c r="C8" s="299">
        <v>4865170</v>
      </c>
      <c r="D8" s="121" t="s">
        <v>12</v>
      </c>
      <c r="E8" s="93" t="s">
        <v>337</v>
      </c>
      <c r="F8" s="306">
        <v>5000</v>
      </c>
      <c r="G8" s="327">
        <v>999378</v>
      </c>
      <c r="H8" s="328">
        <v>999388</v>
      </c>
      <c r="I8" s="308">
        <f aca="true" t="shared" si="0" ref="I8:I16">G8-H8</f>
        <v>-10</v>
      </c>
      <c r="J8" s="308">
        <f aca="true" t="shared" si="1" ref="J8:J16">$F8*I8</f>
        <v>-50000</v>
      </c>
      <c r="K8" s="308">
        <f aca="true" t="shared" si="2" ref="K8:K16">J8/1000000</f>
        <v>-0.05</v>
      </c>
      <c r="L8" s="327">
        <v>998902</v>
      </c>
      <c r="M8" s="328">
        <v>998902</v>
      </c>
      <c r="N8" s="308">
        <f aca="true" t="shared" si="3" ref="N8:N16">L8-M8</f>
        <v>0</v>
      </c>
      <c r="O8" s="308">
        <f aca="true" t="shared" si="4" ref="O8:O16">$F8*N8</f>
        <v>0</v>
      </c>
      <c r="P8" s="308">
        <f aca="true" t="shared" si="5" ref="P8:P16">O8/1000000</f>
        <v>0</v>
      </c>
      <c r="Q8" s="461"/>
    </row>
    <row r="9" spans="1:17" ht="18" customHeight="1">
      <c r="A9" s="255">
        <v>2</v>
      </c>
      <c r="B9" s="298" t="s">
        <v>153</v>
      </c>
      <c r="C9" s="299">
        <v>4865095</v>
      </c>
      <c r="D9" s="121" t="s">
        <v>12</v>
      </c>
      <c r="E9" s="93" t="s">
        <v>337</v>
      </c>
      <c r="F9" s="306">
        <v>1333.33</v>
      </c>
      <c r="G9" s="327">
        <v>982216</v>
      </c>
      <c r="H9" s="328">
        <v>982818</v>
      </c>
      <c r="I9" s="308">
        <f t="shared" si="0"/>
        <v>-602</v>
      </c>
      <c r="J9" s="308">
        <f t="shared" si="1"/>
        <v>-802664.6599999999</v>
      </c>
      <c r="K9" s="308">
        <f t="shared" si="2"/>
        <v>-0.8026646599999999</v>
      </c>
      <c r="L9" s="327">
        <v>670302</v>
      </c>
      <c r="M9" s="328">
        <v>670302</v>
      </c>
      <c r="N9" s="308">
        <f t="shared" si="3"/>
        <v>0</v>
      </c>
      <c r="O9" s="308">
        <f t="shared" si="4"/>
        <v>0</v>
      </c>
      <c r="P9" s="459">
        <f t="shared" si="5"/>
        <v>0</v>
      </c>
      <c r="Q9" s="467"/>
    </row>
    <row r="10" spans="1:17" ht="18" customHeight="1">
      <c r="A10" s="255">
        <v>3</v>
      </c>
      <c r="B10" s="298" t="s">
        <v>154</v>
      </c>
      <c r="C10" s="299">
        <v>4864812</v>
      </c>
      <c r="D10" s="121" t="s">
        <v>12</v>
      </c>
      <c r="E10" s="93" t="s">
        <v>337</v>
      </c>
      <c r="F10" s="306">
        <v>200</v>
      </c>
      <c r="G10" s="327">
        <v>997982</v>
      </c>
      <c r="H10" s="328">
        <v>998655</v>
      </c>
      <c r="I10" s="308">
        <f>G10-H10</f>
        <v>-673</v>
      </c>
      <c r="J10" s="308">
        <f>$F10*I10</f>
        <v>-134600</v>
      </c>
      <c r="K10" s="308">
        <f>J10/1000000</f>
        <v>-0.1346</v>
      </c>
      <c r="L10" s="327">
        <v>2700</v>
      </c>
      <c r="M10" s="328">
        <v>2690</v>
      </c>
      <c r="N10" s="308">
        <f>L10-M10</f>
        <v>10</v>
      </c>
      <c r="O10" s="308">
        <f>$F10*N10</f>
        <v>2000</v>
      </c>
      <c r="P10" s="308">
        <f>O10/1000000</f>
        <v>0.002</v>
      </c>
      <c r="Q10" s="462"/>
    </row>
    <row r="11" spans="1:17" ht="18" customHeight="1">
      <c r="A11" s="255">
        <v>4</v>
      </c>
      <c r="B11" s="298" t="s">
        <v>155</v>
      </c>
      <c r="C11" s="299">
        <v>4865127</v>
      </c>
      <c r="D11" s="121" t="s">
        <v>12</v>
      </c>
      <c r="E11" s="93" t="s">
        <v>337</v>
      </c>
      <c r="F11" s="306">
        <v>1333.33</v>
      </c>
      <c r="G11" s="327">
        <v>999861</v>
      </c>
      <c r="H11" s="328">
        <v>999952</v>
      </c>
      <c r="I11" s="308">
        <f t="shared" si="0"/>
        <v>-91</v>
      </c>
      <c r="J11" s="308">
        <f t="shared" si="1"/>
        <v>-121333.03</v>
      </c>
      <c r="K11" s="308">
        <f t="shared" si="2"/>
        <v>-0.12133303</v>
      </c>
      <c r="L11" s="327">
        <v>999631</v>
      </c>
      <c r="M11" s="328">
        <v>999631</v>
      </c>
      <c r="N11" s="308">
        <f t="shared" si="3"/>
        <v>0</v>
      </c>
      <c r="O11" s="308">
        <f t="shared" si="4"/>
        <v>0</v>
      </c>
      <c r="P11" s="308">
        <f t="shared" si="5"/>
        <v>0</v>
      </c>
      <c r="Q11" s="694"/>
    </row>
    <row r="12" spans="1:17" ht="18" customHeight="1">
      <c r="A12" s="255">
        <v>5</v>
      </c>
      <c r="B12" s="298" t="s">
        <v>156</v>
      </c>
      <c r="C12" s="299">
        <v>4865152</v>
      </c>
      <c r="D12" s="121" t="s">
        <v>12</v>
      </c>
      <c r="E12" s="93" t="s">
        <v>337</v>
      </c>
      <c r="F12" s="306">
        <v>300</v>
      </c>
      <c r="G12" s="327">
        <v>1605</v>
      </c>
      <c r="H12" s="328">
        <v>1605</v>
      </c>
      <c r="I12" s="308">
        <f t="shared" si="0"/>
        <v>0</v>
      </c>
      <c r="J12" s="308">
        <f t="shared" si="1"/>
        <v>0</v>
      </c>
      <c r="K12" s="308">
        <f t="shared" si="2"/>
        <v>0</v>
      </c>
      <c r="L12" s="327">
        <v>112</v>
      </c>
      <c r="M12" s="328">
        <v>112</v>
      </c>
      <c r="N12" s="308">
        <f t="shared" si="3"/>
        <v>0</v>
      </c>
      <c r="O12" s="308">
        <f t="shared" si="4"/>
        <v>0</v>
      </c>
      <c r="P12" s="308">
        <f t="shared" si="5"/>
        <v>0</v>
      </c>
      <c r="Q12" s="779"/>
    </row>
    <row r="13" spans="1:17" ht="18" customHeight="1">
      <c r="A13" s="255">
        <v>6</v>
      </c>
      <c r="B13" s="298" t="s">
        <v>157</v>
      </c>
      <c r="C13" s="299">
        <v>4865111</v>
      </c>
      <c r="D13" s="121" t="s">
        <v>12</v>
      </c>
      <c r="E13" s="93" t="s">
        <v>337</v>
      </c>
      <c r="F13" s="306">
        <v>100</v>
      </c>
      <c r="G13" s="327">
        <v>18869</v>
      </c>
      <c r="H13" s="328">
        <v>18846</v>
      </c>
      <c r="I13" s="308">
        <f>G13-H13</f>
        <v>23</v>
      </c>
      <c r="J13" s="308">
        <f t="shared" si="1"/>
        <v>2300</v>
      </c>
      <c r="K13" s="308">
        <f t="shared" si="2"/>
        <v>0.0023</v>
      </c>
      <c r="L13" s="327">
        <v>22638</v>
      </c>
      <c r="M13" s="328">
        <v>22638</v>
      </c>
      <c r="N13" s="308">
        <f>L13-M13</f>
        <v>0</v>
      </c>
      <c r="O13" s="308">
        <f t="shared" si="4"/>
        <v>0</v>
      </c>
      <c r="P13" s="308">
        <f t="shared" si="5"/>
        <v>0</v>
      </c>
      <c r="Q13" s="462"/>
    </row>
    <row r="14" spans="1:17" ht="18" customHeight="1">
      <c r="A14" s="255">
        <v>7</v>
      </c>
      <c r="B14" s="298" t="s">
        <v>158</v>
      </c>
      <c r="C14" s="299">
        <v>4865140</v>
      </c>
      <c r="D14" s="121" t="s">
        <v>12</v>
      </c>
      <c r="E14" s="93" t="s">
        <v>337</v>
      </c>
      <c r="F14" s="306">
        <v>75</v>
      </c>
      <c r="G14" s="327">
        <v>685213</v>
      </c>
      <c r="H14" s="328">
        <v>688675</v>
      </c>
      <c r="I14" s="308">
        <f t="shared" si="0"/>
        <v>-3462</v>
      </c>
      <c r="J14" s="308">
        <f t="shared" si="1"/>
        <v>-259650</v>
      </c>
      <c r="K14" s="308">
        <f t="shared" si="2"/>
        <v>-0.25965</v>
      </c>
      <c r="L14" s="327">
        <v>980886</v>
      </c>
      <c r="M14" s="328">
        <v>980886</v>
      </c>
      <c r="N14" s="308">
        <f t="shared" si="3"/>
        <v>0</v>
      </c>
      <c r="O14" s="308">
        <f t="shared" si="4"/>
        <v>0</v>
      </c>
      <c r="P14" s="308">
        <f t="shared" si="5"/>
        <v>0</v>
      </c>
      <c r="Q14" s="461"/>
    </row>
    <row r="15" spans="1:17" ht="18" customHeight="1">
      <c r="A15" s="255">
        <v>8</v>
      </c>
      <c r="B15" s="739" t="s">
        <v>159</v>
      </c>
      <c r="C15" s="299">
        <v>4865134</v>
      </c>
      <c r="D15" s="121" t="s">
        <v>12</v>
      </c>
      <c r="E15" s="93" t="s">
        <v>337</v>
      </c>
      <c r="F15" s="306">
        <v>75</v>
      </c>
      <c r="G15" s="327">
        <v>993919</v>
      </c>
      <c r="H15" s="328">
        <v>995028</v>
      </c>
      <c r="I15" s="308">
        <f t="shared" si="0"/>
        <v>-1109</v>
      </c>
      <c r="J15" s="308">
        <f t="shared" si="1"/>
        <v>-83175</v>
      </c>
      <c r="K15" s="308">
        <f t="shared" si="2"/>
        <v>-0.083175</v>
      </c>
      <c r="L15" s="327">
        <v>18322</v>
      </c>
      <c r="M15" s="328">
        <v>18322</v>
      </c>
      <c r="N15" s="308">
        <f t="shared" si="3"/>
        <v>0</v>
      </c>
      <c r="O15" s="308">
        <f t="shared" si="4"/>
        <v>0</v>
      </c>
      <c r="P15" s="308">
        <f t="shared" si="5"/>
        <v>0</v>
      </c>
      <c r="Q15" s="462"/>
    </row>
    <row r="16" spans="1:17" ht="18" customHeight="1">
      <c r="A16" s="255">
        <v>9</v>
      </c>
      <c r="B16" s="298" t="s">
        <v>160</v>
      </c>
      <c r="C16" s="299">
        <v>4865181</v>
      </c>
      <c r="D16" s="121" t="s">
        <v>12</v>
      </c>
      <c r="E16" s="93" t="s">
        <v>337</v>
      </c>
      <c r="F16" s="306">
        <v>900</v>
      </c>
      <c r="G16" s="327">
        <v>996635</v>
      </c>
      <c r="H16" s="328">
        <v>996817</v>
      </c>
      <c r="I16" s="308">
        <f t="shared" si="0"/>
        <v>-182</v>
      </c>
      <c r="J16" s="308">
        <f t="shared" si="1"/>
        <v>-163800</v>
      </c>
      <c r="K16" s="308">
        <f t="shared" si="2"/>
        <v>-0.1638</v>
      </c>
      <c r="L16" s="327">
        <v>995140</v>
      </c>
      <c r="M16" s="328">
        <v>995142</v>
      </c>
      <c r="N16" s="308">
        <f t="shared" si="3"/>
        <v>-2</v>
      </c>
      <c r="O16" s="308">
        <f t="shared" si="4"/>
        <v>-1800</v>
      </c>
      <c r="P16" s="308">
        <f t="shared" si="5"/>
        <v>-0.0018</v>
      </c>
      <c r="Q16" s="467"/>
    </row>
    <row r="17" spans="1:17" ht="18" customHeight="1">
      <c r="A17" s="255">
        <v>10</v>
      </c>
      <c r="B17" s="298" t="s">
        <v>466</v>
      </c>
      <c r="C17" s="299">
        <v>4865130</v>
      </c>
      <c r="D17" s="121" t="s">
        <v>12</v>
      </c>
      <c r="E17" s="93" t="s">
        <v>337</v>
      </c>
      <c r="F17" s="306">
        <v>100</v>
      </c>
      <c r="G17" s="327">
        <v>3358</v>
      </c>
      <c r="H17" s="328">
        <v>3358</v>
      </c>
      <c r="I17" s="308">
        <f>G17-H17</f>
        <v>0</v>
      </c>
      <c r="J17" s="308">
        <f>$F17*I17</f>
        <v>0</v>
      </c>
      <c r="K17" s="308">
        <f>J17/1000000</f>
        <v>0</v>
      </c>
      <c r="L17" s="327">
        <v>265638</v>
      </c>
      <c r="M17" s="328">
        <v>265638</v>
      </c>
      <c r="N17" s="308">
        <f>L17-M17</f>
        <v>0</v>
      </c>
      <c r="O17" s="308">
        <f>$F17*N17</f>
        <v>0</v>
      </c>
      <c r="P17" s="308">
        <f>O17/1000000</f>
        <v>0</v>
      </c>
      <c r="Q17" s="467"/>
    </row>
    <row r="18" spans="1:17" ht="18" customHeight="1">
      <c r="A18" s="255"/>
      <c r="B18" s="300" t="s">
        <v>161</v>
      </c>
      <c r="C18" s="299"/>
      <c r="D18" s="121"/>
      <c r="E18" s="121"/>
      <c r="F18" s="306"/>
      <c r="G18" s="406"/>
      <c r="H18" s="409"/>
      <c r="I18" s="308"/>
      <c r="J18" s="308"/>
      <c r="K18" s="582"/>
      <c r="L18" s="310"/>
      <c r="M18" s="308"/>
      <c r="N18" s="308"/>
      <c r="O18" s="308"/>
      <c r="P18" s="582"/>
      <c r="Q18" s="462"/>
    </row>
    <row r="19" spans="1:17" ht="18" customHeight="1">
      <c r="A19" s="255">
        <v>11</v>
      </c>
      <c r="B19" s="298" t="s">
        <v>15</v>
      </c>
      <c r="C19" s="299">
        <v>5128454</v>
      </c>
      <c r="D19" s="121" t="s">
        <v>12</v>
      </c>
      <c r="E19" s="93" t="s">
        <v>337</v>
      </c>
      <c r="F19" s="306">
        <v>-500</v>
      </c>
      <c r="G19" s="327">
        <v>16168</v>
      </c>
      <c r="H19" s="328">
        <v>16168</v>
      </c>
      <c r="I19" s="308">
        <f>G19-H19</f>
        <v>0</v>
      </c>
      <c r="J19" s="308">
        <f>$F19*I19</f>
        <v>0</v>
      </c>
      <c r="K19" s="308">
        <f>J19/1000000</f>
        <v>0</v>
      </c>
      <c r="L19" s="327">
        <v>988296</v>
      </c>
      <c r="M19" s="328">
        <v>988296</v>
      </c>
      <c r="N19" s="308">
        <f>L19-M19</f>
        <v>0</v>
      </c>
      <c r="O19" s="308">
        <f>$F19*N19</f>
        <v>0</v>
      </c>
      <c r="P19" s="308">
        <f>O19/1000000</f>
        <v>0</v>
      </c>
      <c r="Q19" s="462"/>
    </row>
    <row r="20" spans="1:17" ht="18" customHeight="1">
      <c r="A20" s="255">
        <v>12</v>
      </c>
      <c r="B20" s="271" t="s">
        <v>16</v>
      </c>
      <c r="C20" s="299">
        <v>4865025</v>
      </c>
      <c r="D20" s="81" t="s">
        <v>12</v>
      </c>
      <c r="E20" s="93" t="s">
        <v>337</v>
      </c>
      <c r="F20" s="306">
        <v>-1000</v>
      </c>
      <c r="G20" s="327">
        <v>7278</v>
      </c>
      <c r="H20" s="328">
        <v>6699</v>
      </c>
      <c r="I20" s="308">
        <f>G20-H20</f>
        <v>579</v>
      </c>
      <c r="J20" s="308">
        <f>$F20*I20</f>
        <v>-579000</v>
      </c>
      <c r="K20" s="308">
        <f>J20/1000000</f>
        <v>-0.579</v>
      </c>
      <c r="L20" s="327">
        <v>997138</v>
      </c>
      <c r="M20" s="328">
        <v>997138</v>
      </c>
      <c r="N20" s="308">
        <f>L20-M20</f>
        <v>0</v>
      </c>
      <c r="O20" s="308">
        <f>$F20*N20</f>
        <v>0</v>
      </c>
      <c r="P20" s="308">
        <f>O20/1000000</f>
        <v>0</v>
      </c>
      <c r="Q20" s="462"/>
    </row>
    <row r="21" spans="1:17" ht="18" customHeight="1">
      <c r="A21" s="255">
        <v>13</v>
      </c>
      <c r="B21" s="298" t="s">
        <v>17</v>
      </c>
      <c r="C21" s="299">
        <v>5128433</v>
      </c>
      <c r="D21" s="121" t="s">
        <v>12</v>
      </c>
      <c r="E21" s="93" t="s">
        <v>337</v>
      </c>
      <c r="F21" s="306">
        <v>-2000</v>
      </c>
      <c r="G21" s="327">
        <v>124</v>
      </c>
      <c r="H21" s="328">
        <v>164</v>
      </c>
      <c r="I21" s="308">
        <f>G21-H21</f>
        <v>-40</v>
      </c>
      <c r="J21" s="308">
        <f>$F21*I21</f>
        <v>80000</v>
      </c>
      <c r="K21" s="308">
        <f>J21/1000000</f>
        <v>0.08</v>
      </c>
      <c r="L21" s="327">
        <v>998585</v>
      </c>
      <c r="M21" s="328">
        <v>998587</v>
      </c>
      <c r="N21" s="308">
        <f>L21-M21</f>
        <v>-2</v>
      </c>
      <c r="O21" s="308">
        <f>$F21*N21</f>
        <v>4000</v>
      </c>
      <c r="P21" s="308">
        <f>O21/1000000</f>
        <v>0.004</v>
      </c>
      <c r="Q21" s="462"/>
    </row>
    <row r="22" spans="1:17" ht="18" customHeight="1">
      <c r="A22" s="255">
        <v>14</v>
      </c>
      <c r="B22" s="298" t="s">
        <v>162</v>
      </c>
      <c r="C22" s="299">
        <v>4902499</v>
      </c>
      <c r="D22" s="121" t="s">
        <v>12</v>
      </c>
      <c r="E22" s="93" t="s">
        <v>337</v>
      </c>
      <c r="F22" s="306">
        <v>-1000</v>
      </c>
      <c r="G22" s="327">
        <v>12545</v>
      </c>
      <c r="H22" s="328">
        <v>11623</v>
      </c>
      <c r="I22" s="308">
        <f>G22-H22</f>
        <v>922</v>
      </c>
      <c r="J22" s="308">
        <f>$F22*I22</f>
        <v>-922000</v>
      </c>
      <c r="K22" s="308">
        <f>J22/1000000</f>
        <v>-0.922</v>
      </c>
      <c r="L22" s="327">
        <v>997882</v>
      </c>
      <c r="M22" s="328">
        <v>997882</v>
      </c>
      <c r="N22" s="308">
        <f>L22-M22</f>
        <v>0</v>
      </c>
      <c r="O22" s="308">
        <f>$F22*N22</f>
        <v>0</v>
      </c>
      <c r="P22" s="308">
        <f>O22/1000000</f>
        <v>0</v>
      </c>
      <c r="Q22" s="462"/>
    </row>
    <row r="23" spans="1:17" ht="18" customHeight="1">
      <c r="A23" s="255">
        <v>15</v>
      </c>
      <c r="B23" s="298" t="s">
        <v>425</v>
      </c>
      <c r="C23" s="299">
        <v>5295169</v>
      </c>
      <c r="D23" s="121" t="s">
        <v>12</v>
      </c>
      <c r="E23" s="93" t="s">
        <v>337</v>
      </c>
      <c r="F23" s="306">
        <v>-1000</v>
      </c>
      <c r="G23" s="327">
        <v>972888</v>
      </c>
      <c r="H23" s="328">
        <v>970521</v>
      </c>
      <c r="I23" s="328">
        <f>G23-H23</f>
        <v>2367</v>
      </c>
      <c r="J23" s="328">
        <f>$F23*I23</f>
        <v>-2367000</v>
      </c>
      <c r="K23" s="328">
        <f>J23/1000000</f>
        <v>-2.367</v>
      </c>
      <c r="L23" s="327">
        <v>992136</v>
      </c>
      <c r="M23" s="328">
        <v>992142</v>
      </c>
      <c r="N23" s="328">
        <f>L23-M23</f>
        <v>-6</v>
      </c>
      <c r="O23" s="328">
        <f>$F23*N23</f>
        <v>6000</v>
      </c>
      <c r="P23" s="328">
        <f>O23/1000000</f>
        <v>0.006</v>
      </c>
      <c r="Q23" s="462"/>
    </row>
    <row r="24" spans="2:17" ht="18" customHeight="1">
      <c r="B24" s="300" t="s">
        <v>163</v>
      </c>
      <c r="C24" s="299"/>
      <c r="D24" s="121"/>
      <c r="E24" s="121"/>
      <c r="F24" s="306"/>
      <c r="G24" s="406"/>
      <c r="H24" s="409"/>
      <c r="I24" s="308"/>
      <c r="J24" s="308"/>
      <c r="K24" s="308"/>
      <c r="L24" s="310"/>
      <c r="M24" s="308"/>
      <c r="N24" s="308"/>
      <c r="O24" s="308"/>
      <c r="P24" s="308"/>
      <c r="Q24" s="462"/>
    </row>
    <row r="25" spans="1:17" ht="18" customHeight="1">
      <c r="A25" s="255">
        <v>16</v>
      </c>
      <c r="B25" s="298" t="s">
        <v>15</v>
      </c>
      <c r="C25" s="299">
        <v>5295164</v>
      </c>
      <c r="D25" s="121" t="s">
        <v>12</v>
      </c>
      <c r="E25" s="93" t="s">
        <v>337</v>
      </c>
      <c r="F25" s="306">
        <v>-1000</v>
      </c>
      <c r="G25" s="327">
        <v>42951</v>
      </c>
      <c r="H25" s="328">
        <v>42000</v>
      </c>
      <c r="I25" s="308">
        <f>G25-H25</f>
        <v>951</v>
      </c>
      <c r="J25" s="308">
        <f>$F25*I25</f>
        <v>-951000</v>
      </c>
      <c r="K25" s="308">
        <f>J25/1000000</f>
        <v>-0.951</v>
      </c>
      <c r="L25" s="327">
        <v>996615</v>
      </c>
      <c r="M25" s="328">
        <v>996615</v>
      </c>
      <c r="N25" s="308">
        <f>L25-M25</f>
        <v>0</v>
      </c>
      <c r="O25" s="308">
        <f>$F25*N25</f>
        <v>0</v>
      </c>
      <c r="P25" s="308">
        <f>O25/1000000</f>
        <v>0</v>
      </c>
      <c r="Q25" s="477"/>
    </row>
    <row r="26" spans="1:17" ht="18" customHeight="1">
      <c r="A26" s="255">
        <v>17</v>
      </c>
      <c r="B26" s="298" t="s">
        <v>16</v>
      </c>
      <c r="C26" s="299">
        <v>5129959</v>
      </c>
      <c r="D26" s="121" t="s">
        <v>12</v>
      </c>
      <c r="E26" s="93" t="s">
        <v>337</v>
      </c>
      <c r="F26" s="306">
        <v>-500</v>
      </c>
      <c r="G26" s="327">
        <v>46502</v>
      </c>
      <c r="H26" s="328">
        <v>39849</v>
      </c>
      <c r="I26" s="328">
        <f>G26-H26</f>
        <v>6653</v>
      </c>
      <c r="J26" s="328">
        <f>$F26*I26</f>
        <v>-3326500</v>
      </c>
      <c r="K26" s="328">
        <f>J26/1000000</f>
        <v>-3.3265</v>
      </c>
      <c r="L26" s="327">
        <v>21219</v>
      </c>
      <c r="M26" s="328">
        <v>21219</v>
      </c>
      <c r="N26" s="328">
        <f>L26-M26</f>
        <v>0</v>
      </c>
      <c r="O26" s="328">
        <f>$F26*N26</f>
        <v>0</v>
      </c>
      <c r="P26" s="328">
        <f>O26/1000000</f>
        <v>0</v>
      </c>
      <c r="Q26" s="477"/>
    </row>
    <row r="27" spans="1:17" ht="18" customHeight="1">
      <c r="A27" s="255">
        <v>18</v>
      </c>
      <c r="B27" s="298" t="s">
        <v>17</v>
      </c>
      <c r="C27" s="299">
        <v>4864988</v>
      </c>
      <c r="D27" s="121" t="s">
        <v>12</v>
      </c>
      <c r="E27" s="93" t="s">
        <v>337</v>
      </c>
      <c r="F27" s="306">
        <v>-2000</v>
      </c>
      <c r="G27" s="327">
        <v>9442</v>
      </c>
      <c r="H27" s="328">
        <v>9064</v>
      </c>
      <c r="I27" s="308">
        <f>G27-H27</f>
        <v>378</v>
      </c>
      <c r="J27" s="308">
        <f>$F27*I27</f>
        <v>-756000</v>
      </c>
      <c r="K27" s="308">
        <f>J27/1000000</f>
        <v>-0.756</v>
      </c>
      <c r="L27" s="327">
        <v>997380</v>
      </c>
      <c r="M27" s="328">
        <v>997380</v>
      </c>
      <c r="N27" s="308">
        <f>L27-M27</f>
        <v>0</v>
      </c>
      <c r="O27" s="308">
        <f>$F27*N27</f>
        <v>0</v>
      </c>
      <c r="P27" s="308">
        <f>O27/1000000</f>
        <v>0</v>
      </c>
      <c r="Q27" s="477"/>
    </row>
    <row r="28" spans="1:17" ht="18" customHeight="1">
      <c r="A28" s="255">
        <v>19</v>
      </c>
      <c r="B28" s="298" t="s">
        <v>162</v>
      </c>
      <c r="C28" s="299">
        <v>5295572</v>
      </c>
      <c r="D28" s="121" t="s">
        <v>12</v>
      </c>
      <c r="E28" s="93" t="s">
        <v>337</v>
      </c>
      <c r="F28" s="306">
        <v>-1000</v>
      </c>
      <c r="G28" s="327">
        <v>2431</v>
      </c>
      <c r="H28" s="328">
        <v>863</v>
      </c>
      <c r="I28" s="328">
        <f>G28-H28</f>
        <v>1568</v>
      </c>
      <c r="J28" s="328">
        <f>$F28*I28</f>
        <v>-1568000</v>
      </c>
      <c r="K28" s="328">
        <f>J28/1000000</f>
        <v>-1.568</v>
      </c>
      <c r="L28" s="327">
        <v>845956</v>
      </c>
      <c r="M28" s="328">
        <v>845956</v>
      </c>
      <c r="N28" s="328">
        <f>L28-M28</f>
        <v>0</v>
      </c>
      <c r="O28" s="328">
        <f>$F28*N28</f>
        <v>0</v>
      </c>
      <c r="P28" s="328">
        <f>O28/1000000</f>
        <v>0</v>
      </c>
      <c r="Q28" s="477"/>
    </row>
    <row r="29" spans="2:17" ht="18" customHeight="1">
      <c r="B29" s="300" t="s">
        <v>437</v>
      </c>
      <c r="C29" s="299"/>
      <c r="D29" s="121"/>
      <c r="E29" s="93"/>
      <c r="F29" s="306"/>
      <c r="G29" s="327"/>
      <c r="H29" s="328"/>
      <c r="I29" s="328"/>
      <c r="J29" s="328"/>
      <c r="K29" s="328"/>
      <c r="L29" s="327"/>
      <c r="M29" s="328"/>
      <c r="N29" s="328"/>
      <c r="O29" s="328"/>
      <c r="P29" s="328"/>
      <c r="Q29" s="477"/>
    </row>
    <row r="30" spans="1:17" ht="18" customHeight="1">
      <c r="A30" s="255">
        <v>20</v>
      </c>
      <c r="B30" s="298" t="s">
        <v>15</v>
      </c>
      <c r="C30" s="299">
        <v>5128451</v>
      </c>
      <c r="D30" s="121" t="s">
        <v>12</v>
      </c>
      <c r="E30" s="93" t="s">
        <v>337</v>
      </c>
      <c r="F30" s="306">
        <v>-1000</v>
      </c>
      <c r="G30" s="327">
        <v>0</v>
      </c>
      <c r="H30" s="328">
        <v>0</v>
      </c>
      <c r="I30" s="308">
        <f>G30-H30</f>
        <v>0</v>
      </c>
      <c r="J30" s="308">
        <f>$F30*I30</f>
        <v>0</v>
      </c>
      <c r="K30" s="308">
        <f>J30/1000000</f>
        <v>0</v>
      </c>
      <c r="L30" s="327">
        <v>0</v>
      </c>
      <c r="M30" s="328">
        <v>0</v>
      </c>
      <c r="N30" s="308">
        <f>L30-M30</f>
        <v>0</v>
      </c>
      <c r="O30" s="308">
        <f>$F30*N30</f>
        <v>0</v>
      </c>
      <c r="P30" s="308">
        <f>O30/1000000</f>
        <v>0</v>
      </c>
      <c r="Q30" s="477"/>
    </row>
    <row r="31" spans="1:17" ht="18" customHeight="1">
      <c r="A31" s="255">
        <v>21</v>
      </c>
      <c r="B31" s="298" t="s">
        <v>16</v>
      </c>
      <c r="C31" s="299">
        <v>5128459</v>
      </c>
      <c r="D31" s="121" t="s">
        <v>12</v>
      </c>
      <c r="E31" s="93" t="s">
        <v>337</v>
      </c>
      <c r="F31" s="306">
        <v>-800</v>
      </c>
      <c r="G31" s="327">
        <v>28854</v>
      </c>
      <c r="H31" s="328">
        <v>21971</v>
      </c>
      <c r="I31" s="308">
        <f>G31-H31</f>
        <v>6883</v>
      </c>
      <c r="J31" s="308">
        <f>$F31*I31</f>
        <v>-5506400</v>
      </c>
      <c r="K31" s="308">
        <f>J31/1000000</f>
        <v>-5.5064</v>
      </c>
      <c r="L31" s="327">
        <v>998996</v>
      </c>
      <c r="M31" s="328">
        <v>998996</v>
      </c>
      <c r="N31" s="308">
        <f>L31-M31</f>
        <v>0</v>
      </c>
      <c r="O31" s="308">
        <f>$F31*N31</f>
        <v>0</v>
      </c>
      <c r="P31" s="308">
        <f>O31/1000000</f>
        <v>0</v>
      </c>
      <c r="Q31" s="477"/>
    </row>
    <row r="32" spans="1:17" ht="18" customHeight="1">
      <c r="A32" s="255"/>
      <c r="B32" s="269" t="s">
        <v>164</v>
      </c>
      <c r="C32" s="299"/>
      <c r="D32" s="81"/>
      <c r="E32" s="81"/>
      <c r="F32" s="306"/>
      <c r="G32" s="406"/>
      <c r="H32" s="409"/>
      <c r="I32" s="308"/>
      <c r="J32" s="308"/>
      <c r="K32" s="308"/>
      <c r="L32" s="310"/>
      <c r="M32" s="308"/>
      <c r="N32" s="308"/>
      <c r="O32" s="308"/>
      <c r="P32" s="308"/>
      <c r="Q32" s="462"/>
    </row>
    <row r="33" spans="1:17" ht="18" customHeight="1">
      <c r="A33" s="255">
        <v>22</v>
      </c>
      <c r="B33" s="298" t="s">
        <v>15</v>
      </c>
      <c r="C33" s="299">
        <v>5295151</v>
      </c>
      <c r="D33" s="121" t="s">
        <v>12</v>
      </c>
      <c r="E33" s="93" t="s">
        <v>337</v>
      </c>
      <c r="F33" s="306">
        <v>-1000</v>
      </c>
      <c r="G33" s="327">
        <v>4041</v>
      </c>
      <c r="H33" s="328">
        <v>2592</v>
      </c>
      <c r="I33" s="308">
        <f aca="true" t="shared" si="6" ref="I33:I43">G33-H33</f>
        <v>1449</v>
      </c>
      <c r="J33" s="308">
        <f aca="true" t="shared" si="7" ref="J33:J43">$F33*I33</f>
        <v>-1449000</v>
      </c>
      <c r="K33" s="308">
        <f aca="true" t="shared" si="8" ref="K33:K43">J33/1000000</f>
        <v>-1.449</v>
      </c>
      <c r="L33" s="327">
        <v>963195</v>
      </c>
      <c r="M33" s="328">
        <v>963207</v>
      </c>
      <c r="N33" s="308">
        <f aca="true" t="shared" si="9" ref="N33:N43">L33-M33</f>
        <v>-12</v>
      </c>
      <c r="O33" s="308">
        <f aca="true" t="shared" si="10" ref="O33:O43">$F33*N33</f>
        <v>12000</v>
      </c>
      <c r="P33" s="308">
        <f aca="true" t="shared" si="11" ref="P33:P43">O33/1000000</f>
        <v>0.012</v>
      </c>
      <c r="Q33" s="472"/>
    </row>
    <row r="34" spans="1:17" ht="18" customHeight="1">
      <c r="A34" s="255">
        <v>23</v>
      </c>
      <c r="B34" s="298" t="s">
        <v>16</v>
      </c>
      <c r="C34" s="299">
        <v>4865036</v>
      </c>
      <c r="D34" s="121" t="s">
        <v>12</v>
      </c>
      <c r="E34" s="93" t="s">
        <v>337</v>
      </c>
      <c r="F34" s="306">
        <v>-1000</v>
      </c>
      <c r="G34" s="327">
        <v>997421</v>
      </c>
      <c r="H34" s="328">
        <v>997780</v>
      </c>
      <c r="I34" s="308">
        <f>G34-H34</f>
        <v>-359</v>
      </c>
      <c r="J34" s="308">
        <f>$F34*I34</f>
        <v>359000</v>
      </c>
      <c r="K34" s="308">
        <f>J34/1000000</f>
        <v>0.359</v>
      </c>
      <c r="L34" s="327">
        <v>995907</v>
      </c>
      <c r="M34" s="328">
        <v>995978</v>
      </c>
      <c r="N34" s="308">
        <f>L34-M34</f>
        <v>-71</v>
      </c>
      <c r="O34" s="308">
        <f>$F34*N34</f>
        <v>71000</v>
      </c>
      <c r="P34" s="308">
        <f>O34/1000000</f>
        <v>0.071</v>
      </c>
      <c r="Q34" s="462"/>
    </row>
    <row r="35" spans="1:17" ht="18" customHeight="1">
      <c r="A35" s="255">
        <v>24</v>
      </c>
      <c r="B35" s="298" t="s">
        <v>17</v>
      </c>
      <c r="C35" s="299">
        <v>5295147</v>
      </c>
      <c r="D35" s="121" t="s">
        <v>12</v>
      </c>
      <c r="E35" s="93" t="s">
        <v>337</v>
      </c>
      <c r="F35" s="306">
        <v>-1000</v>
      </c>
      <c r="G35" s="327">
        <v>975211</v>
      </c>
      <c r="H35" s="328">
        <v>974849</v>
      </c>
      <c r="I35" s="308">
        <f t="shared" si="6"/>
        <v>362</v>
      </c>
      <c r="J35" s="308">
        <f t="shared" si="7"/>
        <v>-362000</v>
      </c>
      <c r="K35" s="308">
        <f t="shared" si="8"/>
        <v>-0.362</v>
      </c>
      <c r="L35" s="327">
        <v>987160</v>
      </c>
      <c r="M35" s="328">
        <v>987165</v>
      </c>
      <c r="N35" s="308">
        <f t="shared" si="9"/>
        <v>-5</v>
      </c>
      <c r="O35" s="308">
        <f t="shared" si="10"/>
        <v>5000</v>
      </c>
      <c r="P35" s="308">
        <f t="shared" si="11"/>
        <v>0.005</v>
      </c>
      <c r="Q35" s="462"/>
    </row>
    <row r="36" spans="1:17" ht="18" customHeight="1">
      <c r="A36" s="255">
        <v>25</v>
      </c>
      <c r="B36" s="271" t="s">
        <v>162</v>
      </c>
      <c r="C36" s="299">
        <v>4865001</v>
      </c>
      <c r="D36" s="81" t="s">
        <v>12</v>
      </c>
      <c r="E36" s="93" t="s">
        <v>337</v>
      </c>
      <c r="F36" s="306">
        <v>-1000</v>
      </c>
      <c r="G36" s="327">
        <v>457</v>
      </c>
      <c r="H36" s="328">
        <v>472</v>
      </c>
      <c r="I36" s="308">
        <f t="shared" si="6"/>
        <v>-15</v>
      </c>
      <c r="J36" s="308">
        <f t="shared" si="7"/>
        <v>15000</v>
      </c>
      <c r="K36" s="308">
        <f t="shared" si="8"/>
        <v>0.015</v>
      </c>
      <c r="L36" s="327">
        <v>998235</v>
      </c>
      <c r="M36" s="328">
        <v>998436</v>
      </c>
      <c r="N36" s="308">
        <f t="shared" si="9"/>
        <v>-201</v>
      </c>
      <c r="O36" s="308">
        <f t="shared" si="10"/>
        <v>201000</v>
      </c>
      <c r="P36" s="308">
        <f t="shared" si="11"/>
        <v>0.201</v>
      </c>
      <c r="Q36" s="743"/>
    </row>
    <row r="37" spans="2:17" ht="18" customHeight="1">
      <c r="B37" s="269" t="s">
        <v>456</v>
      </c>
      <c r="C37" s="299"/>
      <c r="D37" s="81"/>
      <c r="E37" s="93"/>
      <c r="F37" s="306"/>
      <c r="G37" s="327"/>
      <c r="H37" s="328"/>
      <c r="I37" s="308"/>
      <c r="J37" s="308"/>
      <c r="K37" s="308"/>
      <c r="L37" s="327"/>
      <c r="M37" s="328"/>
      <c r="N37" s="308"/>
      <c r="O37" s="308"/>
      <c r="P37" s="308"/>
      <c r="Q37" s="743"/>
    </row>
    <row r="38" spans="1:17" ht="18" customHeight="1">
      <c r="A38" s="255">
        <v>26</v>
      </c>
      <c r="B38" s="271" t="s">
        <v>457</v>
      </c>
      <c r="C38" s="299">
        <v>5295131</v>
      </c>
      <c r="D38" s="81" t="s">
        <v>12</v>
      </c>
      <c r="E38" s="93" t="s">
        <v>337</v>
      </c>
      <c r="F38" s="306">
        <v>-1000</v>
      </c>
      <c r="G38" s="327">
        <v>1144</v>
      </c>
      <c r="H38" s="328">
        <v>955</v>
      </c>
      <c r="I38" s="308">
        <f t="shared" si="6"/>
        <v>189</v>
      </c>
      <c r="J38" s="308">
        <f t="shared" si="7"/>
        <v>-189000</v>
      </c>
      <c r="K38" s="308">
        <f t="shared" si="8"/>
        <v>-0.189</v>
      </c>
      <c r="L38" s="327">
        <v>999999</v>
      </c>
      <c r="M38" s="328">
        <v>999999</v>
      </c>
      <c r="N38" s="308">
        <f t="shared" si="9"/>
        <v>0</v>
      </c>
      <c r="O38" s="308">
        <f t="shared" si="10"/>
        <v>0</v>
      </c>
      <c r="P38" s="308">
        <f t="shared" si="11"/>
        <v>0</v>
      </c>
      <c r="Q38" s="743"/>
    </row>
    <row r="39" spans="1:17" ht="18" customHeight="1">
      <c r="A39" s="255">
        <v>27</v>
      </c>
      <c r="B39" s="271" t="s">
        <v>458</v>
      </c>
      <c r="C39" s="299">
        <v>5295139</v>
      </c>
      <c r="D39" s="81" t="s">
        <v>12</v>
      </c>
      <c r="E39" s="93" t="s">
        <v>337</v>
      </c>
      <c r="F39" s="306">
        <v>-1000</v>
      </c>
      <c r="G39" s="327">
        <v>81</v>
      </c>
      <c r="H39" s="328">
        <v>8</v>
      </c>
      <c r="I39" s="308">
        <f t="shared" si="6"/>
        <v>73</v>
      </c>
      <c r="J39" s="308">
        <f t="shared" si="7"/>
        <v>-73000</v>
      </c>
      <c r="K39" s="308">
        <f t="shared" si="8"/>
        <v>-0.073</v>
      </c>
      <c r="L39" s="327">
        <v>0</v>
      </c>
      <c r="M39" s="328">
        <v>0</v>
      </c>
      <c r="N39" s="308">
        <f t="shared" si="9"/>
        <v>0</v>
      </c>
      <c r="O39" s="308">
        <f t="shared" si="10"/>
        <v>0</v>
      </c>
      <c r="P39" s="308">
        <f t="shared" si="11"/>
        <v>0</v>
      </c>
      <c r="Q39" s="743"/>
    </row>
    <row r="40" spans="1:17" ht="18" customHeight="1">
      <c r="A40" s="255">
        <v>28</v>
      </c>
      <c r="B40" s="271" t="s">
        <v>459</v>
      </c>
      <c r="C40" s="299">
        <v>5295173</v>
      </c>
      <c r="D40" s="81" t="s">
        <v>12</v>
      </c>
      <c r="E40" s="93" t="s">
        <v>337</v>
      </c>
      <c r="F40" s="306">
        <v>-1000</v>
      </c>
      <c r="G40" s="327">
        <v>43202</v>
      </c>
      <c r="H40" s="328">
        <v>42964</v>
      </c>
      <c r="I40" s="308">
        <f t="shared" si="6"/>
        <v>238</v>
      </c>
      <c r="J40" s="308">
        <f t="shared" si="7"/>
        <v>-238000</v>
      </c>
      <c r="K40" s="308">
        <f t="shared" si="8"/>
        <v>-0.238</v>
      </c>
      <c r="L40" s="327">
        <v>999999</v>
      </c>
      <c r="M40" s="328">
        <v>999999</v>
      </c>
      <c r="N40" s="308">
        <f t="shared" si="9"/>
        <v>0</v>
      </c>
      <c r="O40" s="308">
        <f t="shared" si="10"/>
        <v>0</v>
      </c>
      <c r="P40" s="308">
        <f t="shared" si="11"/>
        <v>0</v>
      </c>
      <c r="Q40" s="743"/>
    </row>
    <row r="41" spans="1:17" ht="18" customHeight="1">
      <c r="A41" s="255"/>
      <c r="B41" s="271"/>
      <c r="C41" s="299"/>
      <c r="D41" s="81"/>
      <c r="E41" s="93"/>
      <c r="F41" s="306">
        <v>-1000</v>
      </c>
      <c r="G41" s="327">
        <v>42204</v>
      </c>
      <c r="H41" s="328">
        <v>40694</v>
      </c>
      <c r="I41" s="308">
        <f t="shared" si="6"/>
        <v>1510</v>
      </c>
      <c r="J41" s="308">
        <f t="shared" si="7"/>
        <v>-1510000</v>
      </c>
      <c r="K41" s="308">
        <f t="shared" si="8"/>
        <v>-1.51</v>
      </c>
      <c r="L41" s="327"/>
      <c r="M41" s="328"/>
      <c r="N41" s="308"/>
      <c r="O41" s="308"/>
      <c r="P41" s="308"/>
      <c r="Q41" s="743"/>
    </row>
    <row r="42" spans="1:17" ht="18" customHeight="1">
      <c r="A42" s="255"/>
      <c r="B42" s="271"/>
      <c r="C42" s="299"/>
      <c r="D42" s="81"/>
      <c r="E42" s="93"/>
      <c r="F42" s="306">
        <v>-1000</v>
      </c>
      <c r="G42" s="327">
        <v>39777</v>
      </c>
      <c r="H42" s="328">
        <v>38233</v>
      </c>
      <c r="I42" s="308">
        <f t="shared" si="6"/>
        <v>1544</v>
      </c>
      <c r="J42" s="308">
        <f t="shared" si="7"/>
        <v>-1544000</v>
      </c>
      <c r="K42" s="308">
        <f t="shared" si="8"/>
        <v>-1.544</v>
      </c>
      <c r="L42" s="327"/>
      <c r="M42" s="328"/>
      <c r="N42" s="308"/>
      <c r="O42" s="308"/>
      <c r="P42" s="308"/>
      <c r="Q42" s="743"/>
    </row>
    <row r="43" spans="1:17" ht="18" customHeight="1">
      <c r="A43" s="255">
        <v>29</v>
      </c>
      <c r="B43" s="271" t="s">
        <v>460</v>
      </c>
      <c r="C43" s="299">
        <v>4902501</v>
      </c>
      <c r="D43" s="81" t="s">
        <v>12</v>
      </c>
      <c r="E43" s="93" t="s">
        <v>337</v>
      </c>
      <c r="F43" s="306">
        <v>-3333.33</v>
      </c>
      <c r="G43" s="327">
        <v>4668</v>
      </c>
      <c r="H43" s="328">
        <v>4133</v>
      </c>
      <c r="I43" s="308">
        <f t="shared" si="6"/>
        <v>535</v>
      </c>
      <c r="J43" s="308">
        <f t="shared" si="7"/>
        <v>-1783331.55</v>
      </c>
      <c r="K43" s="308">
        <f t="shared" si="8"/>
        <v>-1.78333155</v>
      </c>
      <c r="L43" s="327">
        <v>0</v>
      </c>
      <c r="M43" s="328">
        <v>0</v>
      </c>
      <c r="N43" s="308">
        <f t="shared" si="9"/>
        <v>0</v>
      </c>
      <c r="O43" s="308">
        <f t="shared" si="10"/>
        <v>0</v>
      </c>
      <c r="P43" s="308">
        <f t="shared" si="11"/>
        <v>0</v>
      </c>
      <c r="Q43" s="743"/>
    </row>
    <row r="44" spans="1:17" ht="18" customHeight="1">
      <c r="A44" s="255"/>
      <c r="B44" s="300" t="s">
        <v>165</v>
      </c>
      <c r="C44" s="299"/>
      <c r="D44" s="121"/>
      <c r="E44" s="121"/>
      <c r="F44" s="306"/>
      <c r="G44" s="406"/>
      <c r="H44" s="409"/>
      <c r="I44" s="308"/>
      <c r="J44" s="308"/>
      <c r="K44" s="308"/>
      <c r="L44" s="310"/>
      <c r="M44" s="308"/>
      <c r="N44" s="308"/>
      <c r="O44" s="308"/>
      <c r="P44" s="308"/>
      <c r="Q44" s="462"/>
    </row>
    <row r="45" spans="2:17" ht="18" customHeight="1">
      <c r="B45" s="300" t="s">
        <v>38</v>
      </c>
      <c r="C45" s="299"/>
      <c r="D45" s="121"/>
      <c r="E45" s="121"/>
      <c r="F45" s="306"/>
      <c r="G45" s="406"/>
      <c r="H45" s="409"/>
      <c r="I45" s="308"/>
      <c r="J45" s="308"/>
      <c r="K45" s="308"/>
      <c r="L45" s="310"/>
      <c r="M45" s="308"/>
      <c r="N45" s="308"/>
      <c r="O45" s="308"/>
      <c r="P45" s="308"/>
      <c r="Q45" s="462"/>
    </row>
    <row r="46" spans="1:17" ht="18" customHeight="1">
      <c r="A46" s="255">
        <v>30</v>
      </c>
      <c r="B46" s="298" t="s">
        <v>166</v>
      </c>
      <c r="C46" s="299">
        <v>5128435</v>
      </c>
      <c r="D46" s="121" t="s">
        <v>12</v>
      </c>
      <c r="E46" s="93" t="s">
        <v>337</v>
      </c>
      <c r="F46" s="306">
        <v>800</v>
      </c>
      <c r="G46" s="327">
        <v>177</v>
      </c>
      <c r="H46" s="328">
        <v>124</v>
      </c>
      <c r="I46" s="308">
        <f>G46-H46</f>
        <v>53</v>
      </c>
      <c r="J46" s="308">
        <f>$F46*I46</f>
        <v>42400</v>
      </c>
      <c r="K46" s="308">
        <f>J46/1000000</f>
        <v>0.0424</v>
      </c>
      <c r="L46" s="327">
        <v>9043</v>
      </c>
      <c r="M46" s="328">
        <v>9040</v>
      </c>
      <c r="N46" s="308">
        <f>L46-M46</f>
        <v>3</v>
      </c>
      <c r="O46" s="308">
        <f>$F46*N46</f>
        <v>2400</v>
      </c>
      <c r="P46" s="308">
        <f>O46/1000000</f>
        <v>0.0024</v>
      </c>
      <c r="Q46" s="462"/>
    </row>
    <row r="47" spans="1:17" ht="18" customHeight="1">
      <c r="A47" s="255"/>
      <c r="B47" s="269" t="s">
        <v>167</v>
      </c>
      <c r="C47" s="299"/>
      <c r="D47" s="81"/>
      <c r="E47" s="81"/>
      <c r="F47" s="306"/>
      <c r="G47" s="406"/>
      <c r="H47" s="409"/>
      <c r="I47" s="308"/>
      <c r="J47" s="308"/>
      <c r="K47" s="308"/>
      <c r="L47" s="310"/>
      <c r="M47" s="308"/>
      <c r="N47" s="308"/>
      <c r="O47" s="308"/>
      <c r="P47" s="308"/>
      <c r="Q47" s="462"/>
    </row>
    <row r="48" spans="1:17" ht="18" customHeight="1">
      <c r="A48" s="255">
        <v>31</v>
      </c>
      <c r="B48" s="271" t="s">
        <v>15</v>
      </c>
      <c r="C48" s="299">
        <v>5269210</v>
      </c>
      <c r="D48" s="81" t="s">
        <v>12</v>
      </c>
      <c r="E48" s="93" t="s">
        <v>337</v>
      </c>
      <c r="F48" s="306">
        <v>-1000</v>
      </c>
      <c r="G48" s="327">
        <v>976987</v>
      </c>
      <c r="H48" s="328">
        <v>977191</v>
      </c>
      <c r="I48" s="308">
        <f>G48-H48</f>
        <v>-204</v>
      </c>
      <c r="J48" s="308">
        <f>$F48*I48</f>
        <v>204000</v>
      </c>
      <c r="K48" s="308">
        <f>J48/1000000</f>
        <v>0.204</v>
      </c>
      <c r="L48" s="327">
        <v>968992</v>
      </c>
      <c r="M48" s="328">
        <v>968992</v>
      </c>
      <c r="N48" s="308">
        <f>L48-M48</f>
        <v>0</v>
      </c>
      <c r="O48" s="308">
        <f>$F48*N48</f>
        <v>0</v>
      </c>
      <c r="P48" s="308">
        <f>O48/1000000</f>
        <v>0</v>
      </c>
      <c r="Q48" s="462"/>
    </row>
    <row r="49" spans="1:17" ht="18" customHeight="1">
      <c r="A49" s="255">
        <v>32</v>
      </c>
      <c r="B49" s="298" t="s">
        <v>16</v>
      </c>
      <c r="C49" s="299">
        <v>5269211</v>
      </c>
      <c r="D49" s="121" t="s">
        <v>12</v>
      </c>
      <c r="E49" s="93" t="s">
        <v>337</v>
      </c>
      <c r="F49" s="306">
        <v>-1000</v>
      </c>
      <c r="G49" s="327">
        <v>991515</v>
      </c>
      <c r="H49" s="328">
        <v>991515</v>
      </c>
      <c r="I49" s="308">
        <f>G49-H49</f>
        <v>0</v>
      </c>
      <c r="J49" s="308">
        <f>$F49*I49</f>
        <v>0</v>
      </c>
      <c r="K49" s="308">
        <f>J49/1000000</f>
        <v>0</v>
      </c>
      <c r="L49" s="327">
        <v>985938</v>
      </c>
      <c r="M49" s="328">
        <v>985938</v>
      </c>
      <c r="N49" s="308">
        <f>L49-M49</f>
        <v>0</v>
      </c>
      <c r="O49" s="308">
        <f>$F49*N49</f>
        <v>0</v>
      </c>
      <c r="P49" s="308">
        <f>O49/1000000</f>
        <v>0</v>
      </c>
      <c r="Q49" s="700"/>
    </row>
    <row r="50" spans="1:17" ht="18" customHeight="1">
      <c r="A50" s="255"/>
      <c r="B50" s="298" t="s">
        <v>17</v>
      </c>
      <c r="C50" s="299">
        <v>5269209</v>
      </c>
      <c r="D50" s="121" t="s">
        <v>12</v>
      </c>
      <c r="E50" s="93" t="s">
        <v>337</v>
      </c>
      <c r="F50" s="306">
        <v>-1000</v>
      </c>
      <c r="G50" s="327">
        <v>986180</v>
      </c>
      <c r="H50" s="328">
        <v>985845</v>
      </c>
      <c r="I50" s="308">
        <f>G50-H50</f>
        <v>335</v>
      </c>
      <c r="J50" s="308">
        <f>$F50*I50</f>
        <v>-335000</v>
      </c>
      <c r="K50" s="308">
        <f>J50/1000000</f>
        <v>-0.335</v>
      </c>
      <c r="L50" s="327">
        <v>985012</v>
      </c>
      <c r="M50" s="328">
        <v>985012</v>
      </c>
      <c r="N50" s="308">
        <f>L50-M50</f>
        <v>0</v>
      </c>
      <c r="O50" s="308">
        <f>$F50*N50</f>
        <v>0</v>
      </c>
      <c r="P50" s="308">
        <f>O50/1000000</f>
        <v>0</v>
      </c>
      <c r="Q50" s="700"/>
    </row>
    <row r="51" spans="2:17" ht="18" customHeight="1">
      <c r="B51" s="269" t="s">
        <v>465</v>
      </c>
      <c r="C51" s="299"/>
      <c r="D51" s="121"/>
      <c r="E51" s="93"/>
      <c r="F51" s="306"/>
      <c r="G51" s="327"/>
      <c r="H51" s="328"/>
      <c r="I51" s="308"/>
      <c r="J51" s="308"/>
      <c r="K51" s="308"/>
      <c r="L51" s="327"/>
      <c r="M51" s="328"/>
      <c r="N51" s="308"/>
      <c r="O51" s="308"/>
      <c r="P51" s="308"/>
      <c r="Q51" s="700"/>
    </row>
    <row r="52" spans="1:17" ht="18" customHeight="1">
      <c r="A52" s="255">
        <v>33</v>
      </c>
      <c r="B52" s="271" t="s">
        <v>459</v>
      </c>
      <c r="C52" s="299">
        <v>5128460</v>
      </c>
      <c r="D52" s="81" t="s">
        <v>12</v>
      </c>
      <c r="E52" s="93" t="s">
        <v>337</v>
      </c>
      <c r="F52" s="306">
        <v>-800</v>
      </c>
      <c r="G52" s="327">
        <v>3441</v>
      </c>
      <c r="H52" s="328">
        <v>2858</v>
      </c>
      <c r="I52" s="308">
        <f>G52-H52</f>
        <v>583</v>
      </c>
      <c r="J52" s="308">
        <f>$F52*I52</f>
        <v>-466400</v>
      </c>
      <c r="K52" s="308">
        <f>J52/1000000</f>
        <v>-0.4664</v>
      </c>
      <c r="L52" s="327">
        <v>0</v>
      </c>
      <c r="M52" s="328">
        <v>0</v>
      </c>
      <c r="N52" s="308">
        <f>L52-M52</f>
        <v>0</v>
      </c>
      <c r="O52" s="308">
        <f>$F52*N52</f>
        <v>0</v>
      </c>
      <c r="P52" s="308">
        <f>O52/1000000</f>
        <v>0</v>
      </c>
      <c r="Q52" s="700"/>
    </row>
    <row r="53" spans="1:17" ht="18" customHeight="1">
      <c r="A53" s="255">
        <v>34</v>
      </c>
      <c r="B53" s="271" t="s">
        <v>460</v>
      </c>
      <c r="C53" s="299">
        <v>5295149</v>
      </c>
      <c r="D53" s="81" t="s">
        <v>12</v>
      </c>
      <c r="E53" s="93" t="s">
        <v>337</v>
      </c>
      <c r="F53" s="306">
        <v>-1600</v>
      </c>
      <c r="G53" s="327">
        <v>2237</v>
      </c>
      <c r="H53" s="328">
        <v>1939</v>
      </c>
      <c r="I53" s="308">
        <f>G53-H53</f>
        <v>298</v>
      </c>
      <c r="J53" s="308">
        <f>$F53*I53</f>
        <v>-476800</v>
      </c>
      <c r="K53" s="308">
        <f>J53/1000000</f>
        <v>-0.4768</v>
      </c>
      <c r="L53" s="327">
        <v>0</v>
      </c>
      <c r="M53" s="328">
        <v>0</v>
      </c>
      <c r="N53" s="308">
        <f>L53-M53</f>
        <v>0</v>
      </c>
      <c r="O53" s="308">
        <f>$F53*N53</f>
        <v>0</v>
      </c>
      <c r="P53" s="308">
        <f>O53/1000000</f>
        <v>0</v>
      </c>
      <c r="Q53" s="700"/>
    </row>
    <row r="54" spans="2:17" ht="18" customHeight="1">
      <c r="B54" s="300" t="s">
        <v>168</v>
      </c>
      <c r="C54" s="299"/>
      <c r="D54" s="121"/>
      <c r="E54" s="121"/>
      <c r="F54" s="304"/>
      <c r="G54" s="406"/>
      <c r="H54" s="409"/>
      <c r="I54" s="308"/>
      <c r="J54" s="308"/>
      <c r="K54" s="308"/>
      <c r="L54" s="310"/>
      <c r="M54" s="308"/>
      <c r="N54" s="308"/>
      <c r="O54" s="308"/>
      <c r="P54" s="308"/>
      <c r="Q54" s="462"/>
    </row>
    <row r="55" spans="1:17" ht="18" customHeight="1">
      <c r="A55" s="255">
        <v>35</v>
      </c>
      <c r="B55" s="298" t="s">
        <v>414</v>
      </c>
      <c r="C55" s="299">
        <v>4865010</v>
      </c>
      <c r="D55" s="121" t="s">
        <v>12</v>
      </c>
      <c r="E55" s="93" t="s">
        <v>337</v>
      </c>
      <c r="F55" s="306">
        <v>-1000</v>
      </c>
      <c r="G55" s="327">
        <v>996356</v>
      </c>
      <c r="H55" s="328">
        <v>996356</v>
      </c>
      <c r="I55" s="308">
        <f>G55-H55</f>
        <v>0</v>
      </c>
      <c r="J55" s="308">
        <f>$F55*I55</f>
        <v>0</v>
      </c>
      <c r="K55" s="308">
        <f>J55/1000000</f>
        <v>0</v>
      </c>
      <c r="L55" s="327">
        <v>995335</v>
      </c>
      <c r="M55" s="328">
        <v>995335</v>
      </c>
      <c r="N55" s="308">
        <f>L55-M55</f>
        <v>0</v>
      </c>
      <c r="O55" s="308">
        <f>$F55*N55</f>
        <v>0</v>
      </c>
      <c r="P55" s="308">
        <f>O55/1000000</f>
        <v>0</v>
      </c>
      <c r="Q55" s="462"/>
    </row>
    <row r="56" spans="1:17" ht="18" customHeight="1">
      <c r="A56" s="255">
        <v>36</v>
      </c>
      <c r="B56" s="298" t="s">
        <v>415</v>
      </c>
      <c r="C56" s="299">
        <v>5128458</v>
      </c>
      <c r="D56" s="121" t="s">
        <v>12</v>
      </c>
      <c r="E56" s="93" t="s">
        <v>337</v>
      </c>
      <c r="F56" s="306">
        <v>-500</v>
      </c>
      <c r="G56" s="327">
        <v>9021</v>
      </c>
      <c r="H56" s="328">
        <v>6362</v>
      </c>
      <c r="I56" s="308">
        <f>G56-H56</f>
        <v>2659</v>
      </c>
      <c r="J56" s="308">
        <f>$F56*I56</f>
        <v>-1329500</v>
      </c>
      <c r="K56" s="308">
        <f>J56/1000000</f>
        <v>-1.3295</v>
      </c>
      <c r="L56" s="327">
        <v>999811</v>
      </c>
      <c r="M56" s="328">
        <v>999866</v>
      </c>
      <c r="N56" s="308">
        <f>L56-M56</f>
        <v>-55</v>
      </c>
      <c r="O56" s="308">
        <f>$F56*N56</f>
        <v>27500</v>
      </c>
      <c r="P56" s="308">
        <f>O56/1000000</f>
        <v>0.0275</v>
      </c>
      <c r="Q56" s="462"/>
    </row>
    <row r="57" spans="1:17" ht="18" customHeight="1">
      <c r="A57" s="270">
        <v>37</v>
      </c>
      <c r="B57" s="271" t="s">
        <v>416</v>
      </c>
      <c r="C57" s="299">
        <v>4864933</v>
      </c>
      <c r="D57" s="81" t="s">
        <v>12</v>
      </c>
      <c r="E57" s="93" t="s">
        <v>337</v>
      </c>
      <c r="F57" s="306">
        <v>-1000</v>
      </c>
      <c r="G57" s="327">
        <v>17195</v>
      </c>
      <c r="H57" s="328">
        <v>15620</v>
      </c>
      <c r="I57" s="308">
        <f>G57-H57</f>
        <v>1575</v>
      </c>
      <c r="J57" s="308">
        <f>$F57*I57</f>
        <v>-1575000</v>
      </c>
      <c r="K57" s="308">
        <f>J57/1000000</f>
        <v>-1.575</v>
      </c>
      <c r="L57" s="327">
        <v>33167</v>
      </c>
      <c r="M57" s="328">
        <v>33167</v>
      </c>
      <c r="N57" s="308">
        <f>L57-M57</f>
        <v>0</v>
      </c>
      <c r="O57" s="308">
        <f>$F57*N57</f>
        <v>0</v>
      </c>
      <c r="P57" s="308">
        <f>O57/1000000</f>
        <v>0</v>
      </c>
      <c r="Q57" s="462"/>
    </row>
    <row r="58" spans="1:17" ht="18" customHeight="1">
      <c r="A58" s="270">
        <v>38</v>
      </c>
      <c r="B58" s="298" t="s">
        <v>417</v>
      </c>
      <c r="C58" s="299">
        <v>4864904</v>
      </c>
      <c r="D58" s="121" t="s">
        <v>12</v>
      </c>
      <c r="E58" s="93" t="s">
        <v>337</v>
      </c>
      <c r="F58" s="306">
        <v>-1000</v>
      </c>
      <c r="G58" s="327">
        <v>998219</v>
      </c>
      <c r="H58" s="328">
        <v>997433</v>
      </c>
      <c r="I58" s="308">
        <f>G58-H58</f>
        <v>786</v>
      </c>
      <c r="J58" s="308">
        <f>$F58*I58</f>
        <v>-786000</v>
      </c>
      <c r="K58" s="308">
        <f>J58/1000000</f>
        <v>-0.786</v>
      </c>
      <c r="L58" s="327">
        <v>996213</v>
      </c>
      <c r="M58" s="328">
        <v>996213</v>
      </c>
      <c r="N58" s="308">
        <f>L58-M58</f>
        <v>0</v>
      </c>
      <c r="O58" s="308">
        <f>$F58*N58</f>
        <v>0</v>
      </c>
      <c r="P58" s="308">
        <f>O58/1000000</f>
        <v>0</v>
      </c>
      <c r="Q58" s="462"/>
    </row>
    <row r="59" spans="1:17" ht="22.5" customHeight="1">
      <c r="A59" s="270">
        <v>39</v>
      </c>
      <c r="B59" s="298" t="s">
        <v>418</v>
      </c>
      <c r="C59" s="299">
        <v>4864942</v>
      </c>
      <c r="D59" s="121" t="s">
        <v>12</v>
      </c>
      <c r="E59" s="93" t="s">
        <v>337</v>
      </c>
      <c r="F59" s="308">
        <v>-1000</v>
      </c>
      <c r="G59" s="327">
        <v>999351</v>
      </c>
      <c r="H59" s="328">
        <v>998858</v>
      </c>
      <c r="I59" s="308">
        <f>G59-H59</f>
        <v>493</v>
      </c>
      <c r="J59" s="308">
        <f>$F59*I59</f>
        <v>-493000</v>
      </c>
      <c r="K59" s="308">
        <f>J59/1000000</f>
        <v>-0.493</v>
      </c>
      <c r="L59" s="327">
        <v>999745</v>
      </c>
      <c r="M59" s="328">
        <v>999745</v>
      </c>
      <c r="N59" s="308">
        <f>L59-M59</f>
        <v>0</v>
      </c>
      <c r="O59" s="308">
        <f>$F59*N59</f>
        <v>0</v>
      </c>
      <c r="P59" s="308">
        <f>O59/1000000</f>
        <v>0</v>
      </c>
      <c r="Q59" s="462"/>
    </row>
    <row r="60" spans="1:17" ht="18" customHeight="1" thickBot="1">
      <c r="A60" s="384" t="s">
        <v>326</v>
      </c>
      <c r="B60" s="301"/>
      <c r="C60" s="302"/>
      <c r="D60" s="247"/>
      <c r="E60" s="248"/>
      <c r="F60" s="306"/>
      <c r="G60" s="407"/>
      <c r="H60" s="408"/>
      <c r="I60" s="312"/>
      <c r="J60" s="312"/>
      <c r="K60" s="312"/>
      <c r="L60" s="312"/>
      <c r="M60" s="312"/>
      <c r="N60" s="312"/>
      <c r="O60" s="312"/>
      <c r="P60" s="583" t="str">
        <f>NDPL!$Q$1</f>
        <v>FEBUARY-2019</v>
      </c>
      <c r="Q60" s="583"/>
    </row>
    <row r="61" spans="1:17" ht="15" customHeight="1" thickTop="1">
      <c r="A61" s="266"/>
      <c r="B61" s="269" t="s">
        <v>169</v>
      </c>
      <c r="C61" s="299"/>
      <c r="D61" s="81"/>
      <c r="E61" s="81"/>
      <c r="F61" s="396"/>
      <c r="G61" s="406"/>
      <c r="H61" s="409"/>
      <c r="I61" s="308"/>
      <c r="J61" s="308"/>
      <c r="K61" s="308"/>
      <c r="L61" s="310"/>
      <c r="M61" s="308"/>
      <c r="N61" s="308"/>
      <c r="O61" s="308"/>
      <c r="P61" s="308"/>
      <c r="Q61" s="449"/>
    </row>
    <row r="62" spans="1:17" ht="15" customHeight="1">
      <c r="A62" s="255">
        <v>40</v>
      </c>
      <c r="B62" s="298" t="s">
        <v>15</v>
      </c>
      <c r="C62" s="299">
        <v>4864962</v>
      </c>
      <c r="D62" s="121" t="s">
        <v>12</v>
      </c>
      <c r="E62" s="93" t="s">
        <v>337</v>
      </c>
      <c r="F62" s="306">
        <v>-1000</v>
      </c>
      <c r="G62" s="327">
        <v>26441</v>
      </c>
      <c r="H62" s="328">
        <v>22423</v>
      </c>
      <c r="I62" s="308">
        <f>G62-H62</f>
        <v>4018</v>
      </c>
      <c r="J62" s="308">
        <f>$F62*I62</f>
        <v>-4018000</v>
      </c>
      <c r="K62" s="308">
        <f>J62/1000000</f>
        <v>-4.018</v>
      </c>
      <c r="L62" s="327">
        <v>999885</v>
      </c>
      <c r="M62" s="328">
        <v>999885</v>
      </c>
      <c r="N62" s="308">
        <f>L62-M62</f>
        <v>0</v>
      </c>
      <c r="O62" s="308">
        <f>$F62*N62</f>
        <v>0</v>
      </c>
      <c r="P62" s="308">
        <f>O62/1000000</f>
        <v>0</v>
      </c>
      <c r="Q62" s="461"/>
    </row>
    <row r="63" spans="1:17" ht="15" customHeight="1">
      <c r="A63" s="255">
        <v>41</v>
      </c>
      <c r="B63" s="298" t="s">
        <v>16</v>
      </c>
      <c r="C63" s="299">
        <v>4865038</v>
      </c>
      <c r="D63" s="121" t="s">
        <v>12</v>
      </c>
      <c r="E63" s="93" t="s">
        <v>337</v>
      </c>
      <c r="F63" s="306">
        <v>-1000</v>
      </c>
      <c r="G63" s="327">
        <v>5725</v>
      </c>
      <c r="H63" s="328">
        <v>5107</v>
      </c>
      <c r="I63" s="308">
        <f>G63-H63</f>
        <v>618</v>
      </c>
      <c r="J63" s="308">
        <f>$F63*I63</f>
        <v>-618000</v>
      </c>
      <c r="K63" s="308">
        <f>J63/1000000</f>
        <v>-0.618</v>
      </c>
      <c r="L63" s="327">
        <v>999899</v>
      </c>
      <c r="M63" s="328">
        <v>999904</v>
      </c>
      <c r="N63" s="308">
        <f>L63-M63</f>
        <v>-5</v>
      </c>
      <c r="O63" s="308">
        <f>$F63*N63</f>
        <v>5000</v>
      </c>
      <c r="P63" s="308">
        <f>O63/1000000</f>
        <v>0.005</v>
      </c>
      <c r="Q63" s="449"/>
    </row>
    <row r="64" spans="1:17" ht="15" customHeight="1">
      <c r="A64" s="255">
        <v>42</v>
      </c>
      <c r="B64" s="298" t="s">
        <v>17</v>
      </c>
      <c r="C64" s="299">
        <v>4864979</v>
      </c>
      <c r="D64" s="121" t="s">
        <v>12</v>
      </c>
      <c r="E64" s="93" t="s">
        <v>337</v>
      </c>
      <c r="F64" s="306">
        <v>-2000</v>
      </c>
      <c r="G64" s="327">
        <v>52926</v>
      </c>
      <c r="H64" s="328">
        <v>52926</v>
      </c>
      <c r="I64" s="308">
        <f>G64-H64</f>
        <v>0</v>
      </c>
      <c r="J64" s="308">
        <f>$F64*I64</f>
        <v>0</v>
      </c>
      <c r="K64" s="308">
        <f>J64/1000000</f>
        <v>0</v>
      </c>
      <c r="L64" s="327">
        <v>969570</v>
      </c>
      <c r="M64" s="328">
        <v>969570</v>
      </c>
      <c r="N64" s="308">
        <f>L64-M64</f>
        <v>0</v>
      </c>
      <c r="O64" s="308">
        <f>$F64*N64</f>
        <v>0</v>
      </c>
      <c r="P64" s="308">
        <f>O64/1000000</f>
        <v>0</v>
      </c>
      <c r="Q64" s="478"/>
    </row>
    <row r="65" spans="2:17" ht="15" customHeight="1">
      <c r="B65" s="300" t="s">
        <v>170</v>
      </c>
      <c r="C65" s="299"/>
      <c r="D65" s="121"/>
      <c r="E65" s="121"/>
      <c r="F65" s="306"/>
      <c r="G65" s="406"/>
      <c r="H65" s="409"/>
      <c r="I65" s="308"/>
      <c r="J65" s="308"/>
      <c r="K65" s="308"/>
      <c r="L65" s="310"/>
      <c r="M65" s="308"/>
      <c r="N65" s="308"/>
      <c r="O65" s="308"/>
      <c r="P65" s="308"/>
      <c r="Q65" s="449"/>
    </row>
    <row r="66" spans="1:17" ht="15" customHeight="1">
      <c r="A66" s="255">
        <v>43</v>
      </c>
      <c r="B66" s="298" t="s">
        <v>15</v>
      </c>
      <c r="C66" s="299">
        <v>4865018</v>
      </c>
      <c r="D66" s="121" t="s">
        <v>12</v>
      </c>
      <c r="E66" s="93" t="s">
        <v>337</v>
      </c>
      <c r="F66" s="306">
        <v>-1000</v>
      </c>
      <c r="G66" s="327">
        <v>8816</v>
      </c>
      <c r="H66" s="328">
        <v>7444</v>
      </c>
      <c r="I66" s="308">
        <f>G66-H66</f>
        <v>1372</v>
      </c>
      <c r="J66" s="308">
        <f>$F66*I66</f>
        <v>-1372000</v>
      </c>
      <c r="K66" s="308">
        <f>J66/1000000</f>
        <v>-1.372</v>
      </c>
      <c r="L66" s="327">
        <v>999354</v>
      </c>
      <c r="M66" s="328">
        <v>999354</v>
      </c>
      <c r="N66" s="308">
        <f>L66-M66</f>
        <v>0</v>
      </c>
      <c r="O66" s="308">
        <f>$F66*N66</f>
        <v>0</v>
      </c>
      <c r="P66" s="308">
        <f>O66/1000000</f>
        <v>0</v>
      </c>
      <c r="Q66" s="449"/>
    </row>
    <row r="67" spans="1:17" ht="15" customHeight="1">
      <c r="A67" s="255">
        <v>44</v>
      </c>
      <c r="B67" s="298" t="s">
        <v>16</v>
      </c>
      <c r="C67" s="299">
        <v>4864967</v>
      </c>
      <c r="D67" s="121" t="s">
        <v>12</v>
      </c>
      <c r="E67" s="93" t="s">
        <v>337</v>
      </c>
      <c r="F67" s="306">
        <v>-1000</v>
      </c>
      <c r="G67" s="327">
        <v>996790</v>
      </c>
      <c r="H67" s="328">
        <v>995827</v>
      </c>
      <c r="I67" s="308">
        <f>G67-H67</f>
        <v>963</v>
      </c>
      <c r="J67" s="308">
        <f>$F67*I67</f>
        <v>-963000</v>
      </c>
      <c r="K67" s="308">
        <f>J67/1000000</f>
        <v>-0.963</v>
      </c>
      <c r="L67" s="327">
        <v>926348</v>
      </c>
      <c r="M67" s="328">
        <v>926348</v>
      </c>
      <c r="N67" s="308">
        <f>L67-M67</f>
        <v>0</v>
      </c>
      <c r="O67" s="308">
        <f>$F67*N67</f>
        <v>0</v>
      </c>
      <c r="P67" s="308">
        <f>O67/1000000</f>
        <v>0</v>
      </c>
      <c r="Q67" s="449"/>
    </row>
    <row r="68" spans="1:17" ht="15" customHeight="1">
      <c r="A68" s="255">
        <v>45</v>
      </c>
      <c r="B68" s="298" t="s">
        <v>17</v>
      </c>
      <c r="C68" s="299">
        <v>5295144</v>
      </c>
      <c r="D68" s="121" t="s">
        <v>12</v>
      </c>
      <c r="E68" s="93" t="s">
        <v>337</v>
      </c>
      <c r="F68" s="306">
        <v>-1000</v>
      </c>
      <c r="G68" s="327">
        <v>10454</v>
      </c>
      <c r="H68" s="328">
        <v>8955</v>
      </c>
      <c r="I68" s="308">
        <f>G68-H68</f>
        <v>1499</v>
      </c>
      <c r="J68" s="308">
        <f>$F68*I68</f>
        <v>-1499000</v>
      </c>
      <c r="K68" s="308">
        <f>J68/1000000</f>
        <v>-1.499</v>
      </c>
      <c r="L68" s="327">
        <v>9398</v>
      </c>
      <c r="M68" s="328">
        <v>9398</v>
      </c>
      <c r="N68" s="308">
        <f>L68-M68</f>
        <v>0</v>
      </c>
      <c r="O68" s="308">
        <f>$F68*N68</f>
        <v>0</v>
      </c>
      <c r="P68" s="308">
        <f>O68/1000000</f>
        <v>0</v>
      </c>
      <c r="Q68" s="461"/>
    </row>
    <row r="69" spans="1:17" ht="15" customHeight="1">
      <c r="A69" s="255">
        <v>46</v>
      </c>
      <c r="B69" s="298" t="s">
        <v>162</v>
      </c>
      <c r="C69" s="299">
        <v>4864964</v>
      </c>
      <c r="D69" s="121" t="s">
        <v>12</v>
      </c>
      <c r="E69" s="93" t="s">
        <v>337</v>
      </c>
      <c r="F69" s="306">
        <v>-2000</v>
      </c>
      <c r="G69" s="327">
        <v>2621</v>
      </c>
      <c r="H69" s="328">
        <v>2202</v>
      </c>
      <c r="I69" s="328">
        <f>G69-H69</f>
        <v>419</v>
      </c>
      <c r="J69" s="328">
        <f>$F69*I69</f>
        <v>-838000</v>
      </c>
      <c r="K69" s="328">
        <f>J69/1000000</f>
        <v>-0.838</v>
      </c>
      <c r="L69" s="327">
        <v>996534</v>
      </c>
      <c r="M69" s="328">
        <v>996534</v>
      </c>
      <c r="N69" s="328">
        <f>L69-M69</f>
        <v>0</v>
      </c>
      <c r="O69" s="328">
        <f>$F69*N69</f>
        <v>0</v>
      </c>
      <c r="P69" s="328">
        <f>O69/1000000</f>
        <v>0</v>
      </c>
      <c r="Q69" s="479"/>
    </row>
    <row r="70" spans="2:17" ht="15" customHeight="1">
      <c r="B70" s="300" t="s">
        <v>116</v>
      </c>
      <c r="C70" s="299"/>
      <c r="D70" s="121"/>
      <c r="E70" s="93"/>
      <c r="F70" s="304"/>
      <c r="G70" s="406"/>
      <c r="H70" s="409"/>
      <c r="I70" s="308"/>
      <c r="J70" s="308"/>
      <c r="K70" s="308"/>
      <c r="L70" s="310"/>
      <c r="M70" s="308"/>
      <c r="N70" s="308"/>
      <c r="O70" s="308"/>
      <c r="P70" s="308"/>
      <c r="Q70" s="449"/>
    </row>
    <row r="71" spans="1:17" ht="15" customHeight="1">
      <c r="A71" s="255">
        <v>47</v>
      </c>
      <c r="B71" s="298" t="s">
        <v>357</v>
      </c>
      <c r="C71" s="299">
        <v>5128461</v>
      </c>
      <c r="D71" s="121" t="s">
        <v>12</v>
      </c>
      <c r="E71" s="93" t="s">
        <v>337</v>
      </c>
      <c r="F71" s="304">
        <v>-1000</v>
      </c>
      <c r="G71" s="327">
        <v>30346</v>
      </c>
      <c r="H71" s="328">
        <v>25570</v>
      </c>
      <c r="I71" s="308">
        <f>G71-H71</f>
        <v>4776</v>
      </c>
      <c r="J71" s="308">
        <f>$F71*I71</f>
        <v>-4776000</v>
      </c>
      <c r="K71" s="308">
        <f>J71/1000000</f>
        <v>-4.776</v>
      </c>
      <c r="L71" s="327">
        <v>997817</v>
      </c>
      <c r="M71" s="328">
        <v>997817</v>
      </c>
      <c r="N71" s="308">
        <f>L71-M71</f>
        <v>0</v>
      </c>
      <c r="O71" s="308">
        <f>$F71*N71</f>
        <v>0</v>
      </c>
      <c r="P71" s="308">
        <f>O71/1000000</f>
        <v>0</v>
      </c>
      <c r="Q71" s="450"/>
    </row>
    <row r="72" spans="1:17" ht="15" customHeight="1">
      <c r="A72" s="255">
        <v>48</v>
      </c>
      <c r="B72" s="298" t="s">
        <v>172</v>
      </c>
      <c r="C72" s="299">
        <v>4865003</v>
      </c>
      <c r="D72" s="121" t="s">
        <v>12</v>
      </c>
      <c r="E72" s="93" t="s">
        <v>337</v>
      </c>
      <c r="F72" s="701">
        <v>-2000</v>
      </c>
      <c r="G72" s="327">
        <v>10496</v>
      </c>
      <c r="H72" s="328">
        <v>8620</v>
      </c>
      <c r="I72" s="308">
        <f>G72-H72</f>
        <v>1876</v>
      </c>
      <c r="J72" s="308">
        <f>$F72*I72</f>
        <v>-3752000</v>
      </c>
      <c r="K72" s="308">
        <f>J72/1000000</f>
        <v>-3.752</v>
      </c>
      <c r="L72" s="327">
        <v>999440</v>
      </c>
      <c r="M72" s="328">
        <v>999440</v>
      </c>
      <c r="N72" s="308">
        <f>L72-M72</f>
        <v>0</v>
      </c>
      <c r="O72" s="308">
        <f>$F72*N72</f>
        <v>0</v>
      </c>
      <c r="P72" s="308">
        <f>O72/1000000</f>
        <v>0</v>
      </c>
      <c r="Q72" s="449"/>
    </row>
    <row r="73" spans="2:17" ht="15" customHeight="1">
      <c r="B73" s="300" t="s">
        <v>359</v>
      </c>
      <c r="C73" s="299"/>
      <c r="D73" s="121"/>
      <c r="E73" s="93"/>
      <c r="F73" s="304"/>
      <c r="G73" s="406"/>
      <c r="H73" s="409"/>
      <c r="I73" s="308"/>
      <c r="J73" s="308"/>
      <c r="K73" s="308"/>
      <c r="L73" s="310"/>
      <c r="M73" s="308"/>
      <c r="N73" s="308"/>
      <c r="O73" s="308"/>
      <c r="P73" s="308"/>
      <c r="Q73" s="449"/>
    </row>
    <row r="74" spans="1:17" ht="15" customHeight="1">
      <c r="A74" s="255">
        <v>49</v>
      </c>
      <c r="B74" s="298" t="s">
        <v>357</v>
      </c>
      <c r="C74" s="299">
        <v>4865024</v>
      </c>
      <c r="D74" s="121" t="s">
        <v>12</v>
      </c>
      <c r="E74" s="93" t="s">
        <v>337</v>
      </c>
      <c r="F74" s="397">
        <v>-2000</v>
      </c>
      <c r="G74" s="327">
        <v>7605</v>
      </c>
      <c r="H74" s="328">
        <v>7616</v>
      </c>
      <c r="I74" s="308">
        <f>G74-H74</f>
        <v>-11</v>
      </c>
      <c r="J74" s="308">
        <f>$F74*I74</f>
        <v>22000</v>
      </c>
      <c r="K74" s="308">
        <f>J74/1000000</f>
        <v>0.022</v>
      </c>
      <c r="L74" s="327">
        <v>2310</v>
      </c>
      <c r="M74" s="328">
        <v>2310</v>
      </c>
      <c r="N74" s="308">
        <f>L74-M74</f>
        <v>0</v>
      </c>
      <c r="O74" s="308">
        <f>$F74*N74</f>
        <v>0</v>
      </c>
      <c r="P74" s="308">
        <f>O74/1000000</f>
        <v>0</v>
      </c>
      <c r="Q74" s="449"/>
    </row>
    <row r="75" spans="1:17" ht="15" customHeight="1">
      <c r="A75" s="255">
        <v>50</v>
      </c>
      <c r="B75" s="298" t="s">
        <v>172</v>
      </c>
      <c r="C75" s="299">
        <v>4864920</v>
      </c>
      <c r="D75" s="121" t="s">
        <v>12</v>
      </c>
      <c r="E75" s="93" t="s">
        <v>337</v>
      </c>
      <c r="F75" s="397">
        <v>-2000</v>
      </c>
      <c r="G75" s="327">
        <v>4822</v>
      </c>
      <c r="H75" s="328">
        <v>4518</v>
      </c>
      <c r="I75" s="308">
        <f>G75-H75</f>
        <v>304</v>
      </c>
      <c r="J75" s="308">
        <f>$F75*I75</f>
        <v>-608000</v>
      </c>
      <c r="K75" s="308">
        <f>J75/1000000</f>
        <v>-0.608</v>
      </c>
      <c r="L75" s="327">
        <v>1277</v>
      </c>
      <c r="M75" s="328">
        <v>1276</v>
      </c>
      <c r="N75" s="308">
        <f>L75-M75</f>
        <v>1</v>
      </c>
      <c r="O75" s="308">
        <f>$F75*N75</f>
        <v>-2000</v>
      </c>
      <c r="P75" s="308">
        <f>O75/1000000</f>
        <v>-0.002</v>
      </c>
      <c r="Q75" s="449"/>
    </row>
    <row r="76" spans="1:17" ht="15" customHeight="1">
      <c r="A76" s="255"/>
      <c r="B76" s="435" t="s">
        <v>365</v>
      </c>
      <c r="C76" s="299"/>
      <c r="D76" s="121"/>
      <c r="E76" s="93"/>
      <c r="F76" s="397"/>
      <c r="G76" s="327"/>
      <c r="H76" s="328"/>
      <c r="I76" s="308"/>
      <c r="J76" s="308"/>
      <c r="K76" s="308"/>
      <c r="L76" s="327"/>
      <c r="M76" s="328"/>
      <c r="N76" s="308"/>
      <c r="O76" s="308"/>
      <c r="P76" s="308"/>
      <c r="Q76" s="449"/>
    </row>
    <row r="77" spans="1:17" ht="15" customHeight="1">
      <c r="A77" s="255">
        <v>51</v>
      </c>
      <c r="B77" s="298" t="s">
        <v>357</v>
      </c>
      <c r="C77" s="299">
        <v>5128414</v>
      </c>
      <c r="D77" s="121" t="s">
        <v>12</v>
      </c>
      <c r="E77" s="93" t="s">
        <v>337</v>
      </c>
      <c r="F77" s="397">
        <v>-1000</v>
      </c>
      <c r="G77" s="327">
        <v>918847</v>
      </c>
      <c r="H77" s="328">
        <v>918327</v>
      </c>
      <c r="I77" s="308">
        <f>G77-H77</f>
        <v>520</v>
      </c>
      <c r="J77" s="308">
        <f>$F77*I77</f>
        <v>-520000</v>
      </c>
      <c r="K77" s="308">
        <f>J77/1000000</f>
        <v>-0.52</v>
      </c>
      <c r="L77" s="327">
        <v>981009</v>
      </c>
      <c r="M77" s="328">
        <v>981009</v>
      </c>
      <c r="N77" s="308">
        <f>L77-M77</f>
        <v>0</v>
      </c>
      <c r="O77" s="308">
        <f>$F77*N77</f>
        <v>0</v>
      </c>
      <c r="P77" s="308">
        <f>O77/1000000</f>
        <v>0</v>
      </c>
      <c r="Q77" s="449"/>
    </row>
    <row r="78" spans="1:17" ht="15" customHeight="1">
      <c r="A78" s="255">
        <v>52</v>
      </c>
      <c r="B78" s="298" t="s">
        <v>172</v>
      </c>
      <c r="C78" s="299">
        <v>4902504</v>
      </c>
      <c r="D78" s="121" t="s">
        <v>12</v>
      </c>
      <c r="E78" s="93" t="s">
        <v>337</v>
      </c>
      <c r="F78" s="397">
        <v>-1000</v>
      </c>
      <c r="G78" s="327">
        <v>1388</v>
      </c>
      <c r="H78" s="328">
        <v>876</v>
      </c>
      <c r="I78" s="308">
        <f>G78-H78</f>
        <v>512</v>
      </c>
      <c r="J78" s="308">
        <f>$F78*I78</f>
        <v>-512000</v>
      </c>
      <c r="K78" s="308">
        <f>J78/1000000</f>
        <v>-0.512</v>
      </c>
      <c r="L78" s="327">
        <v>996478</v>
      </c>
      <c r="M78" s="328">
        <v>996478</v>
      </c>
      <c r="N78" s="308">
        <f>L78-M78</f>
        <v>0</v>
      </c>
      <c r="O78" s="308">
        <f>$F78*N78</f>
        <v>0</v>
      </c>
      <c r="P78" s="308">
        <f>O78/1000000</f>
        <v>0</v>
      </c>
      <c r="Q78" s="449"/>
    </row>
    <row r="79" spans="1:17" ht="15" customHeight="1">
      <c r="A79" s="255">
        <v>53</v>
      </c>
      <c r="B79" s="298" t="s">
        <v>422</v>
      </c>
      <c r="C79" s="299">
        <v>5128426</v>
      </c>
      <c r="D79" s="121" t="s">
        <v>12</v>
      </c>
      <c r="E79" s="93" t="s">
        <v>337</v>
      </c>
      <c r="F79" s="397">
        <v>-1000</v>
      </c>
      <c r="G79" s="327">
        <v>731</v>
      </c>
      <c r="H79" s="328">
        <v>701</v>
      </c>
      <c r="I79" s="308">
        <f>G79-H79</f>
        <v>30</v>
      </c>
      <c r="J79" s="308">
        <f>$F79*I79</f>
        <v>-30000</v>
      </c>
      <c r="K79" s="308">
        <f>J79/1000000</f>
        <v>-0.03</v>
      </c>
      <c r="L79" s="327">
        <v>989282</v>
      </c>
      <c r="M79" s="328">
        <v>989282</v>
      </c>
      <c r="N79" s="308">
        <f>L79-M79</f>
        <v>0</v>
      </c>
      <c r="O79" s="308">
        <f>$F79*N79</f>
        <v>0</v>
      </c>
      <c r="P79" s="308">
        <f>O79/1000000</f>
        <v>0</v>
      </c>
      <c r="Q79" s="449"/>
    </row>
    <row r="80" spans="2:17" ht="15" customHeight="1">
      <c r="B80" s="435" t="s">
        <v>374</v>
      </c>
      <c r="C80" s="299"/>
      <c r="D80" s="121"/>
      <c r="E80" s="93"/>
      <c r="F80" s="397"/>
      <c r="G80" s="327"/>
      <c r="H80" s="328"/>
      <c r="I80" s="308"/>
      <c r="J80" s="308"/>
      <c r="K80" s="308"/>
      <c r="L80" s="327"/>
      <c r="M80" s="328"/>
      <c r="N80" s="308"/>
      <c r="O80" s="308"/>
      <c r="P80" s="308"/>
      <c r="Q80" s="449"/>
    </row>
    <row r="81" spans="1:17" ht="15" customHeight="1">
      <c r="A81" s="255">
        <v>54</v>
      </c>
      <c r="B81" s="298" t="s">
        <v>375</v>
      </c>
      <c r="C81" s="299">
        <v>5100228</v>
      </c>
      <c r="D81" s="121" t="s">
        <v>12</v>
      </c>
      <c r="E81" s="93" t="s">
        <v>337</v>
      </c>
      <c r="F81" s="397">
        <v>800</v>
      </c>
      <c r="G81" s="327">
        <v>993087</v>
      </c>
      <c r="H81" s="264">
        <v>993087</v>
      </c>
      <c r="I81" s="308">
        <f aca="true" t="shared" si="12" ref="I81:I86">G81-H81</f>
        <v>0</v>
      </c>
      <c r="J81" s="308">
        <f aca="true" t="shared" si="13" ref="J81:J86">$F81*I81</f>
        <v>0</v>
      </c>
      <c r="K81" s="308">
        <f aca="true" t="shared" si="14" ref="K81:K86">J81/1000000</f>
        <v>0</v>
      </c>
      <c r="L81" s="327">
        <v>993087</v>
      </c>
      <c r="M81" s="264">
        <v>993087</v>
      </c>
      <c r="N81" s="308">
        <f aca="true" t="shared" si="15" ref="N81:N86">L81-M81</f>
        <v>0</v>
      </c>
      <c r="O81" s="308">
        <f aca="true" t="shared" si="16" ref="O81:O86">$F81*N81</f>
        <v>0</v>
      </c>
      <c r="P81" s="308">
        <f aca="true" t="shared" si="17" ref="P81:P86">O81/1000000</f>
        <v>0</v>
      </c>
      <c r="Q81" s="449"/>
    </row>
    <row r="82" spans="1:17" ht="15" customHeight="1">
      <c r="A82" s="255">
        <v>55</v>
      </c>
      <c r="B82" s="348" t="s">
        <v>376</v>
      </c>
      <c r="C82" s="299">
        <v>4865026</v>
      </c>
      <c r="D82" s="121" t="s">
        <v>12</v>
      </c>
      <c r="E82" s="93" t="s">
        <v>337</v>
      </c>
      <c r="F82" s="397">
        <v>800</v>
      </c>
      <c r="G82" s="327">
        <v>992246</v>
      </c>
      <c r="H82" s="264">
        <v>993014</v>
      </c>
      <c r="I82" s="308">
        <f t="shared" si="12"/>
        <v>-768</v>
      </c>
      <c r="J82" s="308">
        <f t="shared" si="13"/>
        <v>-614400</v>
      </c>
      <c r="K82" s="308">
        <f t="shared" si="14"/>
        <v>-0.6144</v>
      </c>
      <c r="L82" s="327">
        <v>414</v>
      </c>
      <c r="M82" s="264">
        <v>414</v>
      </c>
      <c r="N82" s="308">
        <f t="shared" si="15"/>
        <v>0</v>
      </c>
      <c r="O82" s="308">
        <f t="shared" si="16"/>
        <v>0</v>
      </c>
      <c r="P82" s="308">
        <f t="shared" si="17"/>
        <v>0</v>
      </c>
      <c r="Q82" s="449"/>
    </row>
    <row r="83" spans="1:17" ht="15" customHeight="1">
      <c r="A83" s="255">
        <v>56</v>
      </c>
      <c r="B83" s="298" t="s">
        <v>351</v>
      </c>
      <c r="C83" s="299">
        <v>5100233</v>
      </c>
      <c r="D83" s="121" t="s">
        <v>12</v>
      </c>
      <c r="E83" s="93" t="s">
        <v>337</v>
      </c>
      <c r="F83" s="397">
        <v>800</v>
      </c>
      <c r="G83" s="327">
        <v>973479</v>
      </c>
      <c r="H83" s="264">
        <v>974859</v>
      </c>
      <c r="I83" s="308">
        <f t="shared" si="12"/>
        <v>-1380</v>
      </c>
      <c r="J83" s="308">
        <f t="shared" si="13"/>
        <v>-1104000</v>
      </c>
      <c r="K83" s="308">
        <f t="shared" si="14"/>
        <v>-1.104</v>
      </c>
      <c r="L83" s="327">
        <v>999839</v>
      </c>
      <c r="M83" s="264">
        <v>999839</v>
      </c>
      <c r="N83" s="308">
        <f t="shared" si="15"/>
        <v>0</v>
      </c>
      <c r="O83" s="308">
        <f t="shared" si="16"/>
        <v>0</v>
      </c>
      <c r="P83" s="308">
        <f t="shared" si="17"/>
        <v>0</v>
      </c>
      <c r="Q83" s="449"/>
    </row>
    <row r="84" spans="1:17" ht="15" customHeight="1">
      <c r="A84" s="255">
        <v>57</v>
      </c>
      <c r="B84" s="298" t="s">
        <v>379</v>
      </c>
      <c r="C84" s="299">
        <v>4864971</v>
      </c>
      <c r="D84" s="121" t="s">
        <v>12</v>
      </c>
      <c r="E84" s="93" t="s">
        <v>337</v>
      </c>
      <c r="F84" s="397">
        <v>-800</v>
      </c>
      <c r="G84" s="327">
        <v>0</v>
      </c>
      <c r="H84" s="264">
        <v>0</v>
      </c>
      <c r="I84" s="308">
        <f t="shared" si="12"/>
        <v>0</v>
      </c>
      <c r="J84" s="308">
        <f t="shared" si="13"/>
        <v>0</v>
      </c>
      <c r="K84" s="308">
        <f t="shared" si="14"/>
        <v>0</v>
      </c>
      <c r="L84" s="327">
        <v>0</v>
      </c>
      <c r="M84" s="264">
        <v>0</v>
      </c>
      <c r="N84" s="308">
        <f t="shared" si="15"/>
        <v>0</v>
      </c>
      <c r="O84" s="308">
        <f t="shared" si="16"/>
        <v>0</v>
      </c>
      <c r="P84" s="308">
        <f t="shared" si="17"/>
        <v>0</v>
      </c>
      <c r="Q84" s="449"/>
    </row>
    <row r="85" spans="1:17" ht="15" customHeight="1">
      <c r="A85" s="255">
        <v>58</v>
      </c>
      <c r="B85" s="298" t="s">
        <v>423</v>
      </c>
      <c r="C85" s="299">
        <v>4865049</v>
      </c>
      <c r="D85" s="121" t="s">
        <v>12</v>
      </c>
      <c r="E85" s="93" t="s">
        <v>337</v>
      </c>
      <c r="F85" s="397">
        <v>800</v>
      </c>
      <c r="G85" s="327">
        <v>1181</v>
      </c>
      <c r="H85" s="264">
        <v>1333</v>
      </c>
      <c r="I85" s="308">
        <f t="shared" si="12"/>
        <v>-152</v>
      </c>
      <c r="J85" s="308">
        <f t="shared" si="13"/>
        <v>-121600</v>
      </c>
      <c r="K85" s="308">
        <f t="shared" si="14"/>
        <v>-0.1216</v>
      </c>
      <c r="L85" s="327">
        <v>999817</v>
      </c>
      <c r="M85" s="264">
        <v>999817</v>
      </c>
      <c r="N85" s="308">
        <f t="shared" si="15"/>
        <v>0</v>
      </c>
      <c r="O85" s="308">
        <f t="shared" si="16"/>
        <v>0</v>
      </c>
      <c r="P85" s="308">
        <f t="shared" si="17"/>
        <v>0</v>
      </c>
      <c r="Q85" s="449"/>
    </row>
    <row r="86" spans="1:17" ht="15" customHeight="1">
      <c r="A86" s="255">
        <v>59</v>
      </c>
      <c r="B86" s="298" t="s">
        <v>424</v>
      </c>
      <c r="C86" s="299">
        <v>5128436</v>
      </c>
      <c r="D86" s="121" t="s">
        <v>12</v>
      </c>
      <c r="E86" s="93" t="s">
        <v>337</v>
      </c>
      <c r="F86" s="397">
        <v>800</v>
      </c>
      <c r="G86" s="327">
        <v>998304</v>
      </c>
      <c r="H86" s="264">
        <v>998489</v>
      </c>
      <c r="I86" s="308">
        <f t="shared" si="12"/>
        <v>-185</v>
      </c>
      <c r="J86" s="308">
        <f t="shared" si="13"/>
        <v>-148000</v>
      </c>
      <c r="K86" s="308">
        <f t="shared" si="14"/>
        <v>-0.148</v>
      </c>
      <c r="L86" s="327">
        <v>999991</v>
      </c>
      <c r="M86" s="264">
        <v>999991</v>
      </c>
      <c r="N86" s="308">
        <f t="shared" si="15"/>
        <v>0</v>
      </c>
      <c r="O86" s="308">
        <f t="shared" si="16"/>
        <v>0</v>
      </c>
      <c r="P86" s="308">
        <f t="shared" si="17"/>
        <v>0</v>
      </c>
      <c r="Q86" s="449"/>
    </row>
    <row r="87" spans="2:17" ht="15" customHeight="1">
      <c r="B87" s="269" t="s">
        <v>102</v>
      </c>
      <c r="C87" s="299"/>
      <c r="D87" s="81"/>
      <c r="E87" s="81"/>
      <c r="F87" s="304"/>
      <c r="G87" s="406"/>
      <c r="H87" s="409"/>
      <c r="I87" s="308"/>
      <c r="J87" s="308"/>
      <c r="K87" s="308"/>
      <c r="L87" s="310"/>
      <c r="M87" s="308"/>
      <c r="N87" s="308"/>
      <c r="O87" s="308"/>
      <c r="P87" s="308"/>
      <c r="Q87" s="449"/>
    </row>
    <row r="88" spans="1:17" ht="15" customHeight="1">
      <c r="A88" s="255">
        <v>60</v>
      </c>
      <c r="B88" s="298" t="s">
        <v>113</v>
      </c>
      <c r="C88" s="299">
        <v>4864949</v>
      </c>
      <c r="D88" s="121" t="s">
        <v>12</v>
      </c>
      <c r="E88" s="93" t="s">
        <v>337</v>
      </c>
      <c r="F88" s="306">
        <v>2000</v>
      </c>
      <c r="G88" s="327">
        <v>998458</v>
      </c>
      <c r="H88" s="328">
        <v>999262</v>
      </c>
      <c r="I88" s="308">
        <f>G88-H88</f>
        <v>-804</v>
      </c>
      <c r="J88" s="308">
        <f>$F88*I88</f>
        <v>-1608000</v>
      </c>
      <c r="K88" s="308">
        <f>J88/1000000</f>
        <v>-1.608</v>
      </c>
      <c r="L88" s="327">
        <v>999999</v>
      </c>
      <c r="M88" s="328">
        <v>999999</v>
      </c>
      <c r="N88" s="308">
        <f>L88-M88</f>
        <v>0</v>
      </c>
      <c r="O88" s="308">
        <f>$F88*N88</f>
        <v>0</v>
      </c>
      <c r="P88" s="308">
        <f>O88/1000000</f>
        <v>0</v>
      </c>
      <c r="Q88" s="449" t="s">
        <v>468</v>
      </c>
    </row>
    <row r="89" spans="1:17" ht="15" customHeight="1">
      <c r="A89" s="255">
        <v>61</v>
      </c>
      <c r="B89" s="298" t="s">
        <v>114</v>
      </c>
      <c r="C89" s="299">
        <v>4865016</v>
      </c>
      <c r="D89" s="121" t="s">
        <v>12</v>
      </c>
      <c r="E89" s="93" t="s">
        <v>337</v>
      </c>
      <c r="F89" s="306">
        <v>800</v>
      </c>
      <c r="G89" s="327">
        <v>7</v>
      </c>
      <c r="H89" s="328">
        <v>7</v>
      </c>
      <c r="I89" s="308">
        <f>G89-H89</f>
        <v>0</v>
      </c>
      <c r="J89" s="308">
        <f>$F89*I89</f>
        <v>0</v>
      </c>
      <c r="K89" s="308">
        <f>J89/1000000</f>
        <v>0</v>
      </c>
      <c r="L89" s="327">
        <v>999722</v>
      </c>
      <c r="M89" s="328">
        <v>999722</v>
      </c>
      <c r="N89" s="308">
        <f>L89-M89</f>
        <v>0</v>
      </c>
      <c r="O89" s="308">
        <f>$F89*N89</f>
        <v>0</v>
      </c>
      <c r="P89" s="308">
        <f>O89/1000000</f>
        <v>0</v>
      </c>
      <c r="Q89" s="461"/>
    </row>
    <row r="90" spans="1:17" ht="15" customHeight="1">
      <c r="A90" s="255"/>
      <c r="B90" s="300" t="s">
        <v>171</v>
      </c>
      <c r="C90" s="299"/>
      <c r="D90" s="121"/>
      <c r="E90" s="121"/>
      <c r="F90" s="306"/>
      <c r="G90" s="406"/>
      <c r="H90" s="409"/>
      <c r="I90" s="308"/>
      <c r="J90" s="308"/>
      <c r="K90" s="308"/>
      <c r="L90" s="310"/>
      <c r="M90" s="308"/>
      <c r="N90" s="308"/>
      <c r="O90" s="308"/>
      <c r="P90" s="308"/>
      <c r="Q90" s="449"/>
    </row>
    <row r="91" spans="1:17" ht="15" customHeight="1">
      <c r="A91" s="255">
        <v>62</v>
      </c>
      <c r="B91" s="298" t="s">
        <v>35</v>
      </c>
      <c r="C91" s="299">
        <v>4864966</v>
      </c>
      <c r="D91" s="121" t="s">
        <v>12</v>
      </c>
      <c r="E91" s="93" t="s">
        <v>337</v>
      </c>
      <c r="F91" s="306">
        <v>-1000</v>
      </c>
      <c r="G91" s="327">
        <v>30948</v>
      </c>
      <c r="H91" s="328">
        <v>25001</v>
      </c>
      <c r="I91" s="308">
        <f>G91-H91</f>
        <v>5947</v>
      </c>
      <c r="J91" s="308">
        <f>$F91*I91</f>
        <v>-5947000</v>
      </c>
      <c r="K91" s="308">
        <f>J91/1000000</f>
        <v>-5.947</v>
      </c>
      <c r="L91" s="327">
        <v>684</v>
      </c>
      <c r="M91" s="328">
        <v>684</v>
      </c>
      <c r="N91" s="308">
        <f>L91-M91</f>
        <v>0</v>
      </c>
      <c r="O91" s="308">
        <f>$F91*N91</f>
        <v>0</v>
      </c>
      <c r="P91" s="308">
        <f>O91/1000000</f>
        <v>0</v>
      </c>
      <c r="Q91" s="449"/>
    </row>
    <row r="92" spans="1:17" ht="15" customHeight="1">
      <c r="A92" s="255">
        <v>63</v>
      </c>
      <c r="B92" s="298" t="s">
        <v>172</v>
      </c>
      <c r="C92" s="299">
        <v>4865020</v>
      </c>
      <c r="D92" s="121" t="s">
        <v>12</v>
      </c>
      <c r="E92" s="93" t="s">
        <v>337</v>
      </c>
      <c r="F92" s="306">
        <v>-1000</v>
      </c>
      <c r="G92" s="327">
        <v>53751</v>
      </c>
      <c r="H92" s="328">
        <v>48285</v>
      </c>
      <c r="I92" s="308">
        <f>G92-H92</f>
        <v>5466</v>
      </c>
      <c r="J92" s="308">
        <f>$F92*I92</f>
        <v>-5466000</v>
      </c>
      <c r="K92" s="308">
        <f>J92/1000000</f>
        <v>-5.466</v>
      </c>
      <c r="L92" s="327">
        <v>168</v>
      </c>
      <c r="M92" s="328">
        <v>168</v>
      </c>
      <c r="N92" s="308">
        <f>L92-M92</f>
        <v>0</v>
      </c>
      <c r="O92" s="308">
        <f>$F92*N92</f>
        <v>0</v>
      </c>
      <c r="P92" s="308">
        <f>O92/1000000</f>
        <v>0</v>
      </c>
      <c r="Q92" s="449"/>
    </row>
    <row r="93" spans="1:17" ht="15" customHeight="1">
      <c r="A93" s="255">
        <v>64</v>
      </c>
      <c r="B93" s="298" t="s">
        <v>422</v>
      </c>
      <c r="C93" s="299">
        <v>4864999</v>
      </c>
      <c r="D93" s="121" t="s">
        <v>12</v>
      </c>
      <c r="E93" s="93" t="s">
        <v>337</v>
      </c>
      <c r="F93" s="306">
        <v>-1000</v>
      </c>
      <c r="G93" s="327">
        <v>71887</v>
      </c>
      <c r="H93" s="328">
        <v>66905</v>
      </c>
      <c r="I93" s="308">
        <f>G93-H93</f>
        <v>4982</v>
      </c>
      <c r="J93" s="308">
        <f>$F93*I93</f>
        <v>-4982000</v>
      </c>
      <c r="K93" s="308">
        <f>J93/1000000</f>
        <v>-4.982</v>
      </c>
      <c r="L93" s="327">
        <v>503</v>
      </c>
      <c r="M93" s="328">
        <v>503</v>
      </c>
      <c r="N93" s="308">
        <f>L93-M93</f>
        <v>0</v>
      </c>
      <c r="O93" s="308">
        <f>$F93*N93</f>
        <v>0</v>
      </c>
      <c r="P93" s="308">
        <f>O93/1000000</f>
        <v>0</v>
      </c>
      <c r="Q93" s="449"/>
    </row>
    <row r="94" spans="1:17" ht="15" customHeight="1">
      <c r="A94" s="255"/>
      <c r="B94" s="303" t="s">
        <v>26</v>
      </c>
      <c r="C94" s="272"/>
      <c r="D94" s="52"/>
      <c r="E94" s="52"/>
      <c r="F94" s="306"/>
      <c r="G94" s="406"/>
      <c r="H94" s="409"/>
      <c r="I94" s="308"/>
      <c r="J94" s="308"/>
      <c r="K94" s="308"/>
      <c r="L94" s="310"/>
      <c r="M94" s="308"/>
      <c r="N94" s="308"/>
      <c r="O94" s="308"/>
      <c r="P94" s="308"/>
      <c r="Q94" s="449"/>
    </row>
    <row r="95" spans="1:17" ht="15" customHeight="1">
      <c r="A95" s="255">
        <v>65</v>
      </c>
      <c r="B95" s="85" t="s">
        <v>78</v>
      </c>
      <c r="C95" s="321">
        <v>5295192</v>
      </c>
      <c r="D95" s="313" t="s">
        <v>12</v>
      </c>
      <c r="E95" s="313" t="s">
        <v>337</v>
      </c>
      <c r="F95" s="321">
        <v>100</v>
      </c>
      <c r="G95" s="327">
        <v>12462</v>
      </c>
      <c r="H95" s="328">
        <v>12342</v>
      </c>
      <c r="I95" s="328">
        <f>G95-H95</f>
        <v>120</v>
      </c>
      <c r="J95" s="328">
        <f>$F95*I95</f>
        <v>12000</v>
      </c>
      <c r="K95" s="329">
        <f>J95/1000000</f>
        <v>0.012</v>
      </c>
      <c r="L95" s="327">
        <v>104848</v>
      </c>
      <c r="M95" s="328">
        <v>104762</v>
      </c>
      <c r="N95" s="328">
        <f>L95-M95</f>
        <v>86</v>
      </c>
      <c r="O95" s="328">
        <f>$F95*N95</f>
        <v>8600</v>
      </c>
      <c r="P95" s="329">
        <f>O95/1000000</f>
        <v>0.0086</v>
      </c>
      <c r="Q95" s="449"/>
    </row>
    <row r="96" spans="1:17" ht="15" customHeight="1">
      <c r="A96" s="255">
        <v>66</v>
      </c>
      <c r="B96" s="300" t="s">
        <v>46</v>
      </c>
      <c r="C96" s="299"/>
      <c r="D96" s="121"/>
      <c r="E96" s="121"/>
      <c r="F96" s="306"/>
      <c r="G96" s="406"/>
      <c r="H96" s="409"/>
      <c r="I96" s="308"/>
      <c r="J96" s="308"/>
      <c r="K96" s="308"/>
      <c r="L96" s="310"/>
      <c r="M96" s="308"/>
      <c r="N96" s="308"/>
      <c r="O96" s="308"/>
      <c r="P96" s="308"/>
      <c r="Q96" s="449"/>
    </row>
    <row r="97" spans="1:17" ht="15" customHeight="1">
      <c r="A97" s="255">
        <v>67</v>
      </c>
      <c r="B97" s="298" t="s">
        <v>338</v>
      </c>
      <c r="C97" s="299">
        <v>4865149</v>
      </c>
      <c r="D97" s="121" t="s">
        <v>12</v>
      </c>
      <c r="E97" s="93" t="s">
        <v>337</v>
      </c>
      <c r="F97" s="306">
        <v>187.5</v>
      </c>
      <c r="G97" s="327">
        <v>998856</v>
      </c>
      <c r="H97" s="328">
        <v>998991</v>
      </c>
      <c r="I97" s="308">
        <f>G97-H97</f>
        <v>-135</v>
      </c>
      <c r="J97" s="308">
        <f>$F97*I97</f>
        <v>-25312.5</v>
      </c>
      <c r="K97" s="308">
        <f>J97/1000000</f>
        <v>-0.0253125</v>
      </c>
      <c r="L97" s="327">
        <v>999934</v>
      </c>
      <c r="M97" s="328">
        <v>999934</v>
      </c>
      <c r="N97" s="308">
        <f>L97-M97</f>
        <v>0</v>
      </c>
      <c r="O97" s="308">
        <f>$F97*N97</f>
        <v>0</v>
      </c>
      <c r="P97" s="308">
        <f>O97/1000000</f>
        <v>0</v>
      </c>
      <c r="Q97" s="450"/>
    </row>
    <row r="98" spans="1:17" ht="15" customHeight="1">
      <c r="A98" s="255">
        <v>68</v>
      </c>
      <c r="B98" s="298" t="s">
        <v>431</v>
      </c>
      <c r="C98" s="299">
        <v>5295156</v>
      </c>
      <c r="D98" s="121" t="s">
        <v>12</v>
      </c>
      <c r="E98" s="93" t="s">
        <v>337</v>
      </c>
      <c r="F98" s="306">
        <v>400</v>
      </c>
      <c r="G98" s="327">
        <v>4227</v>
      </c>
      <c r="H98" s="328">
        <v>5074</v>
      </c>
      <c r="I98" s="308">
        <f>G98-H98</f>
        <v>-847</v>
      </c>
      <c r="J98" s="308">
        <f>$F98*I98</f>
        <v>-338800</v>
      </c>
      <c r="K98" s="308">
        <f>J98/1000000</f>
        <v>-0.3388</v>
      </c>
      <c r="L98" s="327">
        <v>993802</v>
      </c>
      <c r="M98" s="328">
        <v>993802</v>
      </c>
      <c r="N98" s="308">
        <f>L98-M98</f>
        <v>0</v>
      </c>
      <c r="O98" s="308">
        <f>$F98*N98</f>
        <v>0</v>
      </c>
      <c r="P98" s="308">
        <f>O98/1000000</f>
        <v>0</v>
      </c>
      <c r="Q98" s="450"/>
    </row>
    <row r="99" spans="1:17" ht="15" customHeight="1">
      <c r="A99" s="255">
        <v>69</v>
      </c>
      <c r="B99" s="298" t="s">
        <v>432</v>
      </c>
      <c r="C99" s="299">
        <v>5295157</v>
      </c>
      <c r="D99" s="121" t="s">
        <v>12</v>
      </c>
      <c r="E99" s="93" t="s">
        <v>337</v>
      </c>
      <c r="F99" s="306">
        <v>400</v>
      </c>
      <c r="G99" s="327">
        <v>994659</v>
      </c>
      <c r="H99" s="328">
        <v>995213</v>
      </c>
      <c r="I99" s="308">
        <f>G99-H99</f>
        <v>-554</v>
      </c>
      <c r="J99" s="308">
        <f>$F99*I99</f>
        <v>-221600</v>
      </c>
      <c r="K99" s="308">
        <f>J99/1000000</f>
        <v>-0.2216</v>
      </c>
      <c r="L99" s="327">
        <v>70253</v>
      </c>
      <c r="M99" s="328">
        <v>70253</v>
      </c>
      <c r="N99" s="308">
        <f>L99-M99</f>
        <v>0</v>
      </c>
      <c r="O99" s="308">
        <f>$F99*N99</f>
        <v>0</v>
      </c>
      <c r="P99" s="308">
        <f>O99/1000000</f>
        <v>0</v>
      </c>
      <c r="Q99" s="450"/>
    </row>
    <row r="100" spans="1:17" ht="15" customHeight="1">
      <c r="A100" s="255"/>
      <c r="B100" s="303" t="s">
        <v>34</v>
      </c>
      <c r="C100" s="321"/>
      <c r="D100" s="335"/>
      <c r="E100" s="313"/>
      <c r="F100" s="321"/>
      <c r="G100" s="410"/>
      <c r="H100" s="409"/>
      <c r="I100" s="328"/>
      <c r="J100" s="328"/>
      <c r="K100" s="329"/>
      <c r="L100" s="327"/>
      <c r="M100" s="328"/>
      <c r="N100" s="328"/>
      <c r="O100" s="328"/>
      <c r="P100" s="329"/>
      <c r="Q100" s="449"/>
    </row>
    <row r="101" spans="1:17" ht="15" customHeight="1">
      <c r="A101" s="255">
        <v>70</v>
      </c>
      <c r="B101" s="781" t="s">
        <v>351</v>
      </c>
      <c r="C101" s="321">
        <v>5128439</v>
      </c>
      <c r="D101" s="334" t="s">
        <v>12</v>
      </c>
      <c r="E101" s="313" t="s">
        <v>337</v>
      </c>
      <c r="F101" s="321">
        <v>800</v>
      </c>
      <c r="G101" s="327">
        <v>952748</v>
      </c>
      <c r="H101" s="328">
        <v>957483</v>
      </c>
      <c r="I101" s="328">
        <f>G101-H101</f>
        <v>-4735</v>
      </c>
      <c r="J101" s="328">
        <f>$F101*I101</f>
        <v>-3788000</v>
      </c>
      <c r="K101" s="329">
        <f>J101/1000000</f>
        <v>-3.788</v>
      </c>
      <c r="L101" s="327">
        <v>998693</v>
      </c>
      <c r="M101" s="328">
        <v>998693</v>
      </c>
      <c r="N101" s="328">
        <f>L101-M101</f>
        <v>0</v>
      </c>
      <c r="O101" s="328">
        <f>$F101*N101</f>
        <v>0</v>
      </c>
      <c r="P101" s="329">
        <f>O101/1000000</f>
        <v>0</v>
      </c>
      <c r="Q101" s="461"/>
    </row>
    <row r="102" spans="1:17" ht="15" customHeight="1">
      <c r="A102" s="255"/>
      <c r="B102" s="687" t="s">
        <v>428</v>
      </c>
      <c r="C102" s="321"/>
      <c r="D102" s="334"/>
      <c r="E102" s="313"/>
      <c r="F102" s="321"/>
      <c r="G102" s="327"/>
      <c r="H102" s="328"/>
      <c r="I102" s="328"/>
      <c r="J102" s="328"/>
      <c r="K102" s="328"/>
      <c r="L102" s="327"/>
      <c r="M102" s="328"/>
      <c r="N102" s="328"/>
      <c r="O102" s="328"/>
      <c r="P102" s="328"/>
      <c r="Q102" s="461"/>
    </row>
    <row r="103" spans="1:17" ht="15" customHeight="1">
      <c r="A103" s="255">
        <v>70</v>
      </c>
      <c r="B103" s="688" t="s">
        <v>429</v>
      </c>
      <c r="C103" s="321">
        <v>5295127</v>
      </c>
      <c r="D103" s="334" t="s">
        <v>12</v>
      </c>
      <c r="E103" s="313" t="s">
        <v>337</v>
      </c>
      <c r="F103" s="321">
        <v>100</v>
      </c>
      <c r="G103" s="327">
        <v>381253</v>
      </c>
      <c r="H103" s="328">
        <v>375573</v>
      </c>
      <c r="I103" s="328">
        <f>G103-H103</f>
        <v>5680</v>
      </c>
      <c r="J103" s="328">
        <f>$F103*I103</f>
        <v>568000</v>
      </c>
      <c r="K103" s="329">
        <f>J103/1000000</f>
        <v>0.568</v>
      </c>
      <c r="L103" s="327">
        <v>2041</v>
      </c>
      <c r="M103" s="328">
        <v>2041</v>
      </c>
      <c r="N103" s="328">
        <f>L103-M103</f>
        <v>0</v>
      </c>
      <c r="O103" s="328">
        <f>$F103*N103</f>
        <v>0</v>
      </c>
      <c r="P103" s="329">
        <f>O103/1000000</f>
        <v>0</v>
      </c>
      <c r="Q103" s="461"/>
    </row>
    <row r="104" spans="1:17" ht="15" customHeight="1">
      <c r="A104" s="255">
        <v>71</v>
      </c>
      <c r="B104" s="688" t="s">
        <v>433</v>
      </c>
      <c r="C104" s="321">
        <v>5128400</v>
      </c>
      <c r="D104" s="334" t="s">
        <v>12</v>
      </c>
      <c r="E104" s="313" t="s">
        <v>337</v>
      </c>
      <c r="F104" s="321">
        <v>1000</v>
      </c>
      <c r="G104" s="327">
        <v>4867</v>
      </c>
      <c r="H104" s="328">
        <v>4875</v>
      </c>
      <c r="I104" s="328">
        <f>G104-H104</f>
        <v>-8</v>
      </c>
      <c r="J104" s="328">
        <f>$F104*I104</f>
        <v>-8000</v>
      </c>
      <c r="K104" s="329">
        <f>J104/1000000</f>
        <v>-0.008</v>
      </c>
      <c r="L104" s="327">
        <v>1922</v>
      </c>
      <c r="M104" s="328">
        <v>1922</v>
      </c>
      <c r="N104" s="328">
        <f>L104-M104</f>
        <v>0</v>
      </c>
      <c r="O104" s="328">
        <f>$F104*N104</f>
        <v>0</v>
      </c>
      <c r="P104" s="329">
        <f>O104/1000000</f>
        <v>0</v>
      </c>
      <c r="Q104" s="461"/>
    </row>
    <row r="105" spans="2:17" ht="15" customHeight="1">
      <c r="B105" s="303" t="s">
        <v>183</v>
      </c>
      <c r="C105" s="321"/>
      <c r="D105" s="334"/>
      <c r="E105" s="313"/>
      <c r="F105" s="321"/>
      <c r="G105" s="410"/>
      <c r="H105" s="409"/>
      <c r="I105" s="328"/>
      <c r="J105" s="328"/>
      <c r="K105" s="328"/>
      <c r="L105" s="327"/>
      <c r="M105" s="328"/>
      <c r="N105" s="328"/>
      <c r="O105" s="328"/>
      <c r="P105" s="328"/>
      <c r="Q105" s="449"/>
    </row>
    <row r="106" spans="1:17" ht="15" customHeight="1">
      <c r="A106" s="255">
        <v>72</v>
      </c>
      <c r="B106" s="298" t="s">
        <v>353</v>
      </c>
      <c r="C106" s="321">
        <v>4902555</v>
      </c>
      <c r="D106" s="334" t="s">
        <v>12</v>
      </c>
      <c r="E106" s="313" t="s">
        <v>337</v>
      </c>
      <c r="F106" s="321">
        <v>75</v>
      </c>
      <c r="G106" s="327">
        <v>10739</v>
      </c>
      <c r="H106" s="328">
        <v>10616</v>
      </c>
      <c r="I106" s="328">
        <f>G106-H106</f>
        <v>123</v>
      </c>
      <c r="J106" s="328">
        <f>$F106*I106</f>
        <v>9225</v>
      </c>
      <c r="K106" s="329">
        <f>J106/1000000</f>
        <v>0.009225</v>
      </c>
      <c r="L106" s="327">
        <v>17598</v>
      </c>
      <c r="M106" s="328">
        <v>17598</v>
      </c>
      <c r="N106" s="328">
        <f>L106-M106</f>
        <v>0</v>
      </c>
      <c r="O106" s="328">
        <f>$F106*N106</f>
        <v>0</v>
      </c>
      <c r="P106" s="329">
        <f>O106/1000000</f>
        <v>0</v>
      </c>
      <c r="Q106" s="461"/>
    </row>
    <row r="107" spans="1:17" ht="15" customHeight="1">
      <c r="A107" s="255">
        <v>73</v>
      </c>
      <c r="B107" s="298" t="s">
        <v>354</v>
      </c>
      <c r="C107" s="321">
        <v>4902581</v>
      </c>
      <c r="D107" s="334" t="s">
        <v>12</v>
      </c>
      <c r="E107" s="313" t="s">
        <v>337</v>
      </c>
      <c r="F107" s="321">
        <v>100</v>
      </c>
      <c r="G107" s="327">
        <v>5259</v>
      </c>
      <c r="H107" s="328">
        <v>5164</v>
      </c>
      <c r="I107" s="328">
        <f>G107-H107</f>
        <v>95</v>
      </c>
      <c r="J107" s="328">
        <f>$F107*I107</f>
        <v>9500</v>
      </c>
      <c r="K107" s="329">
        <f>J107/1000000</f>
        <v>0.0095</v>
      </c>
      <c r="L107" s="327">
        <v>9897</v>
      </c>
      <c r="M107" s="328">
        <v>9896</v>
      </c>
      <c r="N107" s="328">
        <f>L107-M107</f>
        <v>1</v>
      </c>
      <c r="O107" s="328">
        <f>$F107*N107</f>
        <v>100</v>
      </c>
      <c r="P107" s="329">
        <f>O107/1000000</f>
        <v>0.0001</v>
      </c>
      <c r="Q107" s="449"/>
    </row>
    <row r="108" spans="2:17" ht="15" customHeight="1">
      <c r="B108" s="303" t="s">
        <v>407</v>
      </c>
      <c r="C108" s="321"/>
      <c r="D108" s="334"/>
      <c r="E108" s="313"/>
      <c r="F108" s="321"/>
      <c r="G108" s="327"/>
      <c r="H108" s="328"/>
      <c r="I108" s="328"/>
      <c r="J108" s="328"/>
      <c r="K108" s="328"/>
      <c r="L108" s="327"/>
      <c r="M108" s="328"/>
      <c r="N108" s="328"/>
      <c r="O108" s="328"/>
      <c r="P108" s="328"/>
      <c r="Q108" s="449"/>
    </row>
    <row r="109" spans="1:17" ht="15" customHeight="1">
      <c r="A109" s="255">
        <v>74</v>
      </c>
      <c r="B109" s="298" t="s">
        <v>408</v>
      </c>
      <c r="C109" s="321">
        <v>4864861</v>
      </c>
      <c r="D109" s="334" t="s">
        <v>12</v>
      </c>
      <c r="E109" s="313" t="s">
        <v>337</v>
      </c>
      <c r="F109" s="321">
        <v>500</v>
      </c>
      <c r="G109" s="327">
        <v>6314</v>
      </c>
      <c r="H109" s="264">
        <v>6519</v>
      </c>
      <c r="I109" s="328">
        <f aca="true" t="shared" si="18" ref="I109:I116">G109-H109</f>
        <v>-205</v>
      </c>
      <c r="J109" s="328">
        <f aca="true" t="shared" si="19" ref="J109:J116">$F109*I109</f>
        <v>-102500</v>
      </c>
      <c r="K109" s="329">
        <f aca="true" t="shared" si="20" ref="K109:K116">J109/1000000</f>
        <v>-0.1025</v>
      </c>
      <c r="L109" s="327">
        <v>2822</v>
      </c>
      <c r="M109" s="264">
        <v>2822</v>
      </c>
      <c r="N109" s="328">
        <f aca="true" t="shared" si="21" ref="N109:N116">L109-M109</f>
        <v>0</v>
      </c>
      <c r="O109" s="328">
        <f aca="true" t="shared" si="22" ref="O109:O116">$F109*N109</f>
        <v>0</v>
      </c>
      <c r="P109" s="329">
        <f aca="true" t="shared" si="23" ref="P109:P116">O109/1000000</f>
        <v>0</v>
      </c>
      <c r="Q109" s="461"/>
    </row>
    <row r="110" spans="1:17" ht="15" customHeight="1">
      <c r="A110" s="255">
        <v>75</v>
      </c>
      <c r="B110" s="298" t="s">
        <v>409</v>
      </c>
      <c r="C110" s="321">
        <v>4864877</v>
      </c>
      <c r="D110" s="334" t="s">
        <v>12</v>
      </c>
      <c r="E110" s="313" t="s">
        <v>337</v>
      </c>
      <c r="F110" s="321">
        <v>1000</v>
      </c>
      <c r="G110" s="327">
        <v>2738</v>
      </c>
      <c r="H110" s="264">
        <v>3363</v>
      </c>
      <c r="I110" s="328">
        <f t="shared" si="18"/>
        <v>-625</v>
      </c>
      <c r="J110" s="328">
        <f t="shared" si="19"/>
        <v>-625000</v>
      </c>
      <c r="K110" s="329">
        <f t="shared" si="20"/>
        <v>-0.625</v>
      </c>
      <c r="L110" s="327">
        <v>4095</v>
      </c>
      <c r="M110" s="264">
        <v>4095</v>
      </c>
      <c r="N110" s="328">
        <f t="shared" si="21"/>
        <v>0</v>
      </c>
      <c r="O110" s="328">
        <f t="shared" si="22"/>
        <v>0</v>
      </c>
      <c r="P110" s="329">
        <f t="shared" si="23"/>
        <v>0</v>
      </c>
      <c r="Q110" s="449"/>
    </row>
    <row r="111" spans="1:17" ht="15" customHeight="1">
      <c r="A111" s="255">
        <v>76</v>
      </c>
      <c r="B111" s="298" t="s">
        <v>410</v>
      </c>
      <c r="C111" s="321">
        <v>4864841</v>
      </c>
      <c r="D111" s="334" t="s">
        <v>12</v>
      </c>
      <c r="E111" s="313" t="s">
        <v>337</v>
      </c>
      <c r="F111" s="321">
        <v>1000</v>
      </c>
      <c r="G111" s="327">
        <v>992982</v>
      </c>
      <c r="H111" s="264">
        <v>993224</v>
      </c>
      <c r="I111" s="328">
        <f t="shared" si="18"/>
        <v>-242</v>
      </c>
      <c r="J111" s="328">
        <f t="shared" si="19"/>
        <v>-242000</v>
      </c>
      <c r="K111" s="329">
        <f t="shared" si="20"/>
        <v>-0.242</v>
      </c>
      <c r="L111" s="327">
        <v>1160</v>
      </c>
      <c r="M111" s="264">
        <v>1160</v>
      </c>
      <c r="N111" s="328">
        <f t="shared" si="21"/>
        <v>0</v>
      </c>
      <c r="O111" s="328">
        <f t="shared" si="22"/>
        <v>0</v>
      </c>
      <c r="P111" s="329">
        <f t="shared" si="23"/>
        <v>0</v>
      </c>
      <c r="Q111" s="449"/>
    </row>
    <row r="112" spans="1:17" ht="15" customHeight="1">
      <c r="A112" s="255">
        <v>77</v>
      </c>
      <c r="B112" s="298" t="s">
        <v>411</v>
      </c>
      <c r="C112" s="321">
        <v>4864882</v>
      </c>
      <c r="D112" s="334" t="s">
        <v>12</v>
      </c>
      <c r="E112" s="313" t="s">
        <v>337</v>
      </c>
      <c r="F112" s="321">
        <v>1000</v>
      </c>
      <c r="G112" s="327">
        <v>4585</v>
      </c>
      <c r="H112" s="264">
        <v>4584</v>
      </c>
      <c r="I112" s="328">
        <f t="shared" si="18"/>
        <v>1</v>
      </c>
      <c r="J112" s="328">
        <f t="shared" si="19"/>
        <v>1000</v>
      </c>
      <c r="K112" s="329">
        <f t="shared" si="20"/>
        <v>0.001</v>
      </c>
      <c r="L112" s="327">
        <v>6516</v>
      </c>
      <c r="M112" s="264">
        <v>6516</v>
      </c>
      <c r="N112" s="328">
        <f t="shared" si="21"/>
        <v>0</v>
      </c>
      <c r="O112" s="328">
        <f t="shared" si="22"/>
        <v>0</v>
      </c>
      <c r="P112" s="329">
        <f t="shared" si="23"/>
        <v>0</v>
      </c>
      <c r="Q112" s="449"/>
    </row>
    <row r="113" spans="1:17" ht="15" customHeight="1">
      <c r="A113" s="255">
        <v>78</v>
      </c>
      <c r="B113" s="298" t="s">
        <v>412</v>
      </c>
      <c r="C113" s="321">
        <v>4864824</v>
      </c>
      <c r="D113" s="334" t="s">
        <v>12</v>
      </c>
      <c r="E113" s="313" t="s">
        <v>337</v>
      </c>
      <c r="F113" s="321">
        <v>160</v>
      </c>
      <c r="G113" s="327">
        <v>5536</v>
      </c>
      <c r="H113" s="264">
        <v>5612</v>
      </c>
      <c r="I113" s="328">
        <f>G113-H113</f>
        <v>-76</v>
      </c>
      <c r="J113" s="328">
        <f>$F113*I113</f>
        <v>-12160</v>
      </c>
      <c r="K113" s="328">
        <f>J113/1000000</f>
        <v>-0.01216</v>
      </c>
      <c r="L113" s="327">
        <v>99701</v>
      </c>
      <c r="M113" s="264">
        <v>99701</v>
      </c>
      <c r="N113" s="328">
        <f>L113-M113</f>
        <v>0</v>
      </c>
      <c r="O113" s="328">
        <f>$F113*N113</f>
        <v>0</v>
      </c>
      <c r="P113" s="328">
        <f>O113/1000000</f>
        <v>0</v>
      </c>
      <c r="Q113" s="461"/>
    </row>
    <row r="114" spans="1:17" ht="15" customHeight="1">
      <c r="A114" s="270">
        <v>79</v>
      </c>
      <c r="B114" s="298" t="s">
        <v>413</v>
      </c>
      <c r="C114" s="321">
        <v>5295121</v>
      </c>
      <c r="D114" s="334" t="s">
        <v>12</v>
      </c>
      <c r="E114" s="313" t="s">
        <v>337</v>
      </c>
      <c r="F114" s="321">
        <v>100</v>
      </c>
      <c r="G114" s="327">
        <v>179274</v>
      </c>
      <c r="H114" s="264">
        <v>178583</v>
      </c>
      <c r="I114" s="328">
        <f>G114-H114</f>
        <v>691</v>
      </c>
      <c r="J114" s="328">
        <f>$F114*I114</f>
        <v>69100</v>
      </c>
      <c r="K114" s="328">
        <f>J114/1000000</f>
        <v>0.0691</v>
      </c>
      <c r="L114" s="327">
        <v>45852</v>
      </c>
      <c r="M114" s="264">
        <v>45852</v>
      </c>
      <c r="N114" s="328">
        <f>L114-M114</f>
        <v>0</v>
      </c>
      <c r="O114" s="328">
        <f>$F114*N114</f>
        <v>0</v>
      </c>
      <c r="P114" s="328">
        <f>O114/1000000</f>
        <v>0</v>
      </c>
      <c r="Q114" s="461"/>
    </row>
    <row r="115" spans="1:17" ht="15" customHeight="1">
      <c r="A115" s="310">
        <v>80</v>
      </c>
      <c r="B115" s="298" t="s">
        <v>435</v>
      </c>
      <c r="C115" s="321">
        <v>4864879</v>
      </c>
      <c r="D115" s="334" t="s">
        <v>12</v>
      </c>
      <c r="E115" s="313" t="s">
        <v>337</v>
      </c>
      <c r="F115" s="321">
        <v>1000</v>
      </c>
      <c r="G115" s="327">
        <v>2290</v>
      </c>
      <c r="H115" s="264">
        <v>2050</v>
      </c>
      <c r="I115" s="328">
        <f>G115-H115</f>
        <v>240</v>
      </c>
      <c r="J115" s="328">
        <f>$F115*I115</f>
        <v>240000</v>
      </c>
      <c r="K115" s="328">
        <f>J115/1000000</f>
        <v>0.24</v>
      </c>
      <c r="L115" s="327">
        <v>337</v>
      </c>
      <c r="M115" s="264">
        <v>337</v>
      </c>
      <c r="N115" s="328">
        <f>L115-M115</f>
        <v>0</v>
      </c>
      <c r="O115" s="328">
        <f>$F115*N115</f>
        <v>0</v>
      </c>
      <c r="P115" s="328">
        <f>O115/1000000</f>
        <v>0</v>
      </c>
      <c r="Q115" s="740"/>
    </row>
    <row r="116" spans="1:17" s="104" customFormat="1" ht="15" customHeight="1">
      <c r="A116" s="310">
        <v>81</v>
      </c>
      <c r="B116" s="298" t="s">
        <v>436</v>
      </c>
      <c r="C116" s="699">
        <v>4864847</v>
      </c>
      <c r="D116" s="699" t="s">
        <v>12</v>
      </c>
      <c r="E116" s="313" t="s">
        <v>337</v>
      </c>
      <c r="F116" s="264">
        <v>1000</v>
      </c>
      <c r="G116" s="327">
        <v>3416</v>
      </c>
      <c r="H116" s="264">
        <v>3473</v>
      </c>
      <c r="I116" s="299">
        <f t="shared" si="18"/>
        <v>-57</v>
      </c>
      <c r="J116" s="299">
        <f t="shared" si="19"/>
        <v>-57000</v>
      </c>
      <c r="K116" s="264">
        <f t="shared" si="20"/>
        <v>-0.057</v>
      </c>
      <c r="L116" s="327">
        <v>6439</v>
      </c>
      <c r="M116" s="264">
        <v>6439</v>
      </c>
      <c r="N116" s="299">
        <f t="shared" si="21"/>
        <v>0</v>
      </c>
      <c r="O116" s="299">
        <f t="shared" si="22"/>
        <v>0</v>
      </c>
      <c r="P116" s="264">
        <f t="shared" si="23"/>
        <v>0</v>
      </c>
      <c r="Q116" s="409"/>
    </row>
    <row r="117" spans="2:17" ht="15" customHeight="1">
      <c r="B117" s="333" t="s">
        <v>445</v>
      </c>
      <c r="C117" s="38"/>
      <c r="D117" s="121"/>
      <c r="E117" s="93"/>
      <c r="F117" s="39"/>
      <c r="G117" s="327"/>
      <c r="H117" s="328"/>
      <c r="I117" s="308"/>
      <c r="J117" s="308"/>
      <c r="K117" s="308"/>
      <c r="L117" s="327"/>
      <c r="M117" s="328"/>
      <c r="N117" s="308"/>
      <c r="O117" s="308"/>
      <c r="P117" s="308"/>
      <c r="Q117" s="450"/>
    </row>
    <row r="118" spans="1:17" ht="15" customHeight="1">
      <c r="A118" s="310">
        <v>82</v>
      </c>
      <c r="B118" s="744" t="s">
        <v>446</v>
      </c>
      <c r="C118" s="38">
        <v>4865158</v>
      </c>
      <c r="D118" s="121" t="s">
        <v>12</v>
      </c>
      <c r="E118" s="93" t="s">
        <v>337</v>
      </c>
      <c r="F118" s="453">
        <v>200</v>
      </c>
      <c r="G118" s="327">
        <v>999685</v>
      </c>
      <c r="H118" s="328">
        <v>999661</v>
      </c>
      <c r="I118" s="308">
        <f>G118-H118</f>
        <v>24</v>
      </c>
      <c r="J118" s="308">
        <f>$F118*I118</f>
        <v>4800</v>
      </c>
      <c r="K118" s="308">
        <f>J118/1000000</f>
        <v>0.0048</v>
      </c>
      <c r="L118" s="327">
        <v>11233</v>
      </c>
      <c r="M118" s="328">
        <v>11230</v>
      </c>
      <c r="N118" s="308">
        <f>L118-M118</f>
        <v>3</v>
      </c>
      <c r="O118" s="308">
        <f>$F118*N118</f>
        <v>600</v>
      </c>
      <c r="P118" s="308">
        <f>O118/1000000</f>
        <v>0.0006</v>
      </c>
      <c r="Q118" s="450"/>
    </row>
    <row r="119" spans="1:17" ht="15" customHeight="1">
      <c r="A119" s="310">
        <v>83</v>
      </c>
      <c r="B119" s="744" t="s">
        <v>447</v>
      </c>
      <c r="C119" s="38">
        <v>4864816</v>
      </c>
      <c r="D119" s="121" t="s">
        <v>12</v>
      </c>
      <c r="E119" s="93" t="s">
        <v>337</v>
      </c>
      <c r="F119" s="453">
        <v>187.5</v>
      </c>
      <c r="G119" s="327">
        <v>997533</v>
      </c>
      <c r="H119" s="328">
        <v>997805</v>
      </c>
      <c r="I119" s="308">
        <f>G119-H119</f>
        <v>-272</v>
      </c>
      <c r="J119" s="308">
        <f>$F119*I119</f>
        <v>-51000</v>
      </c>
      <c r="K119" s="308">
        <f>J119/1000000</f>
        <v>-0.051</v>
      </c>
      <c r="L119" s="327">
        <v>5075</v>
      </c>
      <c r="M119" s="328">
        <v>5070</v>
      </c>
      <c r="N119" s="308">
        <f>L119-M119</f>
        <v>5</v>
      </c>
      <c r="O119" s="308">
        <f>$F119*N119</f>
        <v>937.5</v>
      </c>
      <c r="P119" s="308">
        <f>O119/1000000</f>
        <v>0.0009375</v>
      </c>
      <c r="Q119" s="450"/>
    </row>
    <row r="120" spans="1:17" ht="15" customHeight="1">
      <c r="A120" s="308">
        <v>84</v>
      </c>
      <c r="B120" s="744" t="s">
        <v>448</v>
      </c>
      <c r="C120" s="38">
        <v>4864808</v>
      </c>
      <c r="D120" s="121" t="s">
        <v>12</v>
      </c>
      <c r="E120" s="93" t="s">
        <v>337</v>
      </c>
      <c r="F120" s="453">
        <v>187.5</v>
      </c>
      <c r="G120" s="327">
        <v>998719</v>
      </c>
      <c r="H120" s="328">
        <v>998719</v>
      </c>
      <c r="I120" s="308">
        <f>G120-H120</f>
        <v>0</v>
      </c>
      <c r="J120" s="308">
        <f>$F120*I120</f>
        <v>0</v>
      </c>
      <c r="K120" s="308">
        <f>J120/1000000</f>
        <v>0</v>
      </c>
      <c r="L120" s="327">
        <v>3614</v>
      </c>
      <c r="M120" s="328">
        <v>3614</v>
      </c>
      <c r="N120" s="308">
        <f>L120-M120</f>
        <v>0</v>
      </c>
      <c r="O120" s="308">
        <f>$F120*N120</f>
        <v>0</v>
      </c>
      <c r="P120" s="308">
        <f>O120/1000000</f>
        <v>0</v>
      </c>
      <c r="Q120" s="450"/>
    </row>
    <row r="121" spans="1:17" ht="15" customHeight="1">
      <c r="A121" s="308">
        <v>85</v>
      </c>
      <c r="B121" s="744" t="s">
        <v>449</v>
      </c>
      <c r="C121" s="38">
        <v>4865005</v>
      </c>
      <c r="D121" s="121" t="s">
        <v>12</v>
      </c>
      <c r="E121" s="93" t="s">
        <v>337</v>
      </c>
      <c r="F121" s="453">
        <v>250</v>
      </c>
      <c r="G121" s="327">
        <v>1072</v>
      </c>
      <c r="H121" s="328">
        <v>1000</v>
      </c>
      <c r="I121" s="308">
        <f>G121-H121</f>
        <v>72</v>
      </c>
      <c r="J121" s="308">
        <f>$F121*I121</f>
        <v>18000</v>
      </c>
      <c r="K121" s="308">
        <f>J121/1000000</f>
        <v>0.018</v>
      </c>
      <c r="L121" s="327">
        <v>5385</v>
      </c>
      <c r="M121" s="328">
        <v>5385</v>
      </c>
      <c r="N121" s="308">
        <f>L121-M121</f>
        <v>0</v>
      </c>
      <c r="O121" s="308">
        <f>$F121*N121</f>
        <v>0</v>
      </c>
      <c r="P121" s="308">
        <f>O121/1000000</f>
        <v>0</v>
      </c>
      <c r="Q121" s="450"/>
    </row>
    <row r="122" spans="1:17" s="485" customFormat="1" ht="15" customHeight="1" thickBot="1">
      <c r="A122" s="782">
        <v>86</v>
      </c>
      <c r="B122" s="783" t="s">
        <v>450</v>
      </c>
      <c r="C122" s="737">
        <v>4864822</v>
      </c>
      <c r="D122" s="247" t="s">
        <v>12</v>
      </c>
      <c r="E122" s="248" t="s">
        <v>337</v>
      </c>
      <c r="F122" s="737">
        <v>100</v>
      </c>
      <c r="G122" s="447">
        <v>999130</v>
      </c>
      <c r="H122" s="328">
        <v>999378</v>
      </c>
      <c r="I122" s="312">
        <f>G122-H122</f>
        <v>-248</v>
      </c>
      <c r="J122" s="312">
        <f>$F122*I122</f>
        <v>-24800</v>
      </c>
      <c r="K122" s="312">
        <f>J122/1000000</f>
        <v>-0.0248</v>
      </c>
      <c r="L122" s="447">
        <v>16959</v>
      </c>
      <c r="M122" s="328">
        <v>16947</v>
      </c>
      <c r="N122" s="312">
        <f>L122-M122</f>
        <v>12</v>
      </c>
      <c r="O122" s="312">
        <f>$F122*N122</f>
        <v>1200</v>
      </c>
      <c r="P122" s="312">
        <f>O122/1000000</f>
        <v>0.0012</v>
      </c>
      <c r="Q122" s="784"/>
    </row>
    <row r="123" spans="1:16" ht="21" customHeight="1" thickTop="1">
      <c r="A123" s="182" t="s">
        <v>304</v>
      </c>
      <c r="C123" s="55"/>
      <c r="D123" s="89"/>
      <c r="E123" s="89"/>
      <c r="F123" s="584"/>
      <c r="K123" s="585">
        <f>SUM(K8:K122)</f>
        <v>-73.53800174000001</v>
      </c>
      <c r="L123" s="20"/>
      <c r="M123" s="20"/>
      <c r="N123" s="20"/>
      <c r="O123" s="20"/>
      <c r="P123" s="585">
        <f>SUM(P8:P122)</f>
        <v>0.3435375</v>
      </c>
    </row>
    <row r="124" spans="3:16" ht="9.75" customHeight="1" hidden="1">
      <c r="C124" s="89"/>
      <c r="D124" s="89"/>
      <c r="E124" s="89"/>
      <c r="F124" s="584"/>
      <c r="L124" s="536"/>
      <c r="M124" s="536"/>
      <c r="N124" s="536"/>
      <c r="O124" s="536"/>
      <c r="P124" s="536"/>
    </row>
    <row r="125" spans="1:17" ht="24" thickBot="1">
      <c r="A125" s="383" t="s">
        <v>188</v>
      </c>
      <c r="C125" s="89"/>
      <c r="D125" s="89"/>
      <c r="E125" s="89"/>
      <c r="F125" s="584"/>
      <c r="G125" s="482"/>
      <c r="H125" s="482"/>
      <c r="I125" s="45" t="s">
        <v>386</v>
      </c>
      <c r="J125" s="482"/>
      <c r="K125" s="482"/>
      <c r="L125" s="483"/>
      <c r="M125" s="483"/>
      <c r="N125" s="45" t="s">
        <v>387</v>
      </c>
      <c r="O125" s="483"/>
      <c r="P125" s="483"/>
      <c r="Q125" s="581" t="str">
        <f>NDPL!$Q$1</f>
        <v>FEBUARY-2019</v>
      </c>
    </row>
    <row r="126" spans="1:17" ht="39.75" thickBot="1" thickTop="1">
      <c r="A126" s="503" t="s">
        <v>8</v>
      </c>
      <c r="B126" s="504" t="s">
        <v>9</v>
      </c>
      <c r="C126" s="505" t="s">
        <v>1</v>
      </c>
      <c r="D126" s="505" t="s">
        <v>2</v>
      </c>
      <c r="E126" s="505" t="s">
        <v>3</v>
      </c>
      <c r="F126" s="586" t="s">
        <v>10</v>
      </c>
      <c r="G126" s="503" t="str">
        <f>NDPL!G5</f>
        <v>FINAL READING 28/02/2019</v>
      </c>
      <c r="H126" s="505" t="str">
        <f>NDPL!H5</f>
        <v>INTIAL READING 01/02/2019</v>
      </c>
      <c r="I126" s="505" t="s">
        <v>4</v>
      </c>
      <c r="J126" s="505" t="s">
        <v>5</v>
      </c>
      <c r="K126" s="505" t="s">
        <v>6</v>
      </c>
      <c r="L126" s="503" t="str">
        <f>NDPL!G5</f>
        <v>FINAL READING 28/02/2019</v>
      </c>
      <c r="M126" s="505" t="str">
        <f>NDPL!H5</f>
        <v>INTIAL READING 01/02/2019</v>
      </c>
      <c r="N126" s="505" t="s">
        <v>4</v>
      </c>
      <c r="O126" s="505" t="s">
        <v>5</v>
      </c>
      <c r="P126" s="505" t="s">
        <v>6</v>
      </c>
      <c r="Q126" s="528" t="s">
        <v>301</v>
      </c>
    </row>
    <row r="127" spans="3:16" ht="18" thickBot="1" thickTop="1">
      <c r="C127" s="89"/>
      <c r="D127" s="89"/>
      <c r="E127" s="89"/>
      <c r="F127" s="584"/>
      <c r="L127" s="536"/>
      <c r="M127" s="536"/>
      <c r="N127" s="536"/>
      <c r="O127" s="536"/>
      <c r="P127" s="536"/>
    </row>
    <row r="128" spans="1:17" ht="18" customHeight="1" thickTop="1">
      <c r="A128" s="339"/>
      <c r="B128" s="340" t="s">
        <v>173</v>
      </c>
      <c r="C128" s="311"/>
      <c r="D128" s="90"/>
      <c r="E128" s="90"/>
      <c r="F128" s="307"/>
      <c r="G128" s="51"/>
      <c r="H128" s="457"/>
      <c r="I128" s="457"/>
      <c r="J128" s="457"/>
      <c r="K128" s="587"/>
      <c r="L128" s="538"/>
      <c r="M128" s="539"/>
      <c r="N128" s="539"/>
      <c r="O128" s="539"/>
      <c r="P128" s="540"/>
      <c r="Q128" s="535"/>
    </row>
    <row r="129" spans="1:17" ht="18">
      <c r="A129" s="310">
        <v>1</v>
      </c>
      <c r="B129" s="341" t="s">
        <v>174</v>
      </c>
      <c r="C129" s="321">
        <v>4865151</v>
      </c>
      <c r="D129" s="121" t="s">
        <v>12</v>
      </c>
      <c r="E129" s="93" t="s">
        <v>337</v>
      </c>
      <c r="F129" s="308">
        <v>-100</v>
      </c>
      <c r="G129" s="327">
        <v>18750</v>
      </c>
      <c r="H129" s="328">
        <v>17876</v>
      </c>
      <c r="I129" s="270">
        <f>G129-H129</f>
        <v>874</v>
      </c>
      <c r="J129" s="270">
        <f>$F129*I129</f>
        <v>-87400</v>
      </c>
      <c r="K129" s="270">
        <f>J129/1000000</f>
        <v>-0.0874</v>
      </c>
      <c r="L129" s="327">
        <v>277</v>
      </c>
      <c r="M129" s="328">
        <v>277</v>
      </c>
      <c r="N129" s="270">
        <f>L129-M129</f>
        <v>0</v>
      </c>
      <c r="O129" s="270">
        <f>$F129*N129</f>
        <v>0</v>
      </c>
      <c r="P129" s="270">
        <f>O129/1000000</f>
        <v>0</v>
      </c>
      <c r="Q129" s="467"/>
    </row>
    <row r="130" spans="1:17" ht="18" customHeight="1">
      <c r="A130" s="310"/>
      <c r="B130" s="342" t="s">
        <v>40</v>
      </c>
      <c r="C130" s="321"/>
      <c r="D130" s="121"/>
      <c r="E130" s="121"/>
      <c r="F130" s="308"/>
      <c r="G130" s="406"/>
      <c r="H130" s="409"/>
      <c r="I130" s="270"/>
      <c r="J130" s="270"/>
      <c r="K130" s="270"/>
      <c r="L130" s="255"/>
      <c r="M130" s="270"/>
      <c r="N130" s="270"/>
      <c r="O130" s="270"/>
      <c r="P130" s="270"/>
      <c r="Q130" s="462"/>
    </row>
    <row r="131" spans="1:17" ht="18" customHeight="1">
      <c r="A131" s="310"/>
      <c r="B131" s="342" t="s">
        <v>116</v>
      </c>
      <c r="C131" s="321"/>
      <c r="D131" s="121"/>
      <c r="E131" s="121"/>
      <c r="F131" s="308"/>
      <c r="G131" s="406"/>
      <c r="H131" s="409"/>
      <c r="I131" s="270"/>
      <c r="J131" s="270"/>
      <c r="K131" s="270"/>
      <c r="L131" s="255"/>
      <c r="M131" s="270"/>
      <c r="N131" s="270"/>
      <c r="O131" s="270"/>
      <c r="P131" s="270"/>
      <c r="Q131" s="462"/>
    </row>
    <row r="132" spans="1:17" ht="18" customHeight="1">
      <c r="A132" s="310">
        <v>2</v>
      </c>
      <c r="B132" s="341" t="s">
        <v>117</v>
      </c>
      <c r="C132" s="321">
        <v>5295199</v>
      </c>
      <c r="D132" s="121" t="s">
        <v>12</v>
      </c>
      <c r="E132" s="93" t="s">
        <v>337</v>
      </c>
      <c r="F132" s="308">
        <v>-1000</v>
      </c>
      <c r="G132" s="327">
        <v>998183</v>
      </c>
      <c r="H132" s="328">
        <v>998183</v>
      </c>
      <c r="I132" s="270">
        <f>G132-H132</f>
        <v>0</v>
      </c>
      <c r="J132" s="270">
        <f>$F132*I132</f>
        <v>0</v>
      </c>
      <c r="K132" s="270">
        <f>J132/1000000</f>
        <v>0</v>
      </c>
      <c r="L132" s="327">
        <v>1170</v>
      </c>
      <c r="M132" s="328">
        <v>1170</v>
      </c>
      <c r="N132" s="270">
        <f>L132-M132</f>
        <v>0</v>
      </c>
      <c r="O132" s="270">
        <f>$F132*N132</f>
        <v>0</v>
      </c>
      <c r="P132" s="270">
        <f>O132/1000000</f>
        <v>0</v>
      </c>
      <c r="Q132" s="462"/>
    </row>
    <row r="133" spans="1:17" ht="18" customHeight="1">
      <c r="A133" s="310">
        <v>3</v>
      </c>
      <c r="B133" s="309" t="s">
        <v>118</v>
      </c>
      <c r="C133" s="321">
        <v>4864828</v>
      </c>
      <c r="D133" s="81" t="s">
        <v>12</v>
      </c>
      <c r="E133" s="93" t="s">
        <v>337</v>
      </c>
      <c r="F133" s="308">
        <v>-133.33</v>
      </c>
      <c r="G133" s="327">
        <v>997078</v>
      </c>
      <c r="H133" s="328">
        <v>997530</v>
      </c>
      <c r="I133" s="270">
        <f>G133-H133</f>
        <v>-452</v>
      </c>
      <c r="J133" s="270">
        <f>$F133*I133</f>
        <v>60265.16</v>
      </c>
      <c r="K133" s="270">
        <f>J133/1000000</f>
        <v>0.060265160000000005</v>
      </c>
      <c r="L133" s="327">
        <v>13591</v>
      </c>
      <c r="M133" s="328">
        <v>13593</v>
      </c>
      <c r="N133" s="270">
        <f>L133-M133</f>
        <v>-2</v>
      </c>
      <c r="O133" s="270">
        <f>$F133*N133</f>
        <v>266.66</v>
      </c>
      <c r="P133" s="270">
        <f>O133/1000000</f>
        <v>0.00026666</v>
      </c>
      <c r="Q133" s="462"/>
    </row>
    <row r="134" spans="1:17" ht="18" customHeight="1">
      <c r="A134" s="310">
        <v>4</v>
      </c>
      <c r="B134" s="341" t="s">
        <v>175</v>
      </c>
      <c r="C134" s="321">
        <v>4864804</v>
      </c>
      <c r="D134" s="121" t="s">
        <v>12</v>
      </c>
      <c r="E134" s="93" t="s">
        <v>337</v>
      </c>
      <c r="F134" s="308">
        <v>-200</v>
      </c>
      <c r="G134" s="327">
        <v>994435</v>
      </c>
      <c r="H134" s="328">
        <v>994708</v>
      </c>
      <c r="I134" s="270">
        <f>G134-H134</f>
        <v>-273</v>
      </c>
      <c r="J134" s="270">
        <f>$F134*I134</f>
        <v>54600</v>
      </c>
      <c r="K134" s="270">
        <f>J134/1000000</f>
        <v>0.0546</v>
      </c>
      <c r="L134" s="327">
        <v>4096</v>
      </c>
      <c r="M134" s="328">
        <v>4096</v>
      </c>
      <c r="N134" s="270">
        <f>L134-M134</f>
        <v>0</v>
      </c>
      <c r="O134" s="270">
        <f>$F134*N134</f>
        <v>0</v>
      </c>
      <c r="P134" s="270">
        <f>O134/1000000</f>
        <v>0</v>
      </c>
      <c r="Q134" s="462"/>
    </row>
    <row r="135" spans="1:17" ht="18" customHeight="1">
      <c r="A135" s="310">
        <v>5</v>
      </c>
      <c r="B135" s="341" t="s">
        <v>176</v>
      </c>
      <c r="C135" s="321">
        <v>4864845</v>
      </c>
      <c r="D135" s="121" t="s">
        <v>12</v>
      </c>
      <c r="E135" s="93" t="s">
        <v>337</v>
      </c>
      <c r="F135" s="308">
        <v>-1000</v>
      </c>
      <c r="G135" s="327">
        <v>1594</v>
      </c>
      <c r="H135" s="328">
        <v>1392</v>
      </c>
      <c r="I135" s="270">
        <f>G135-H135</f>
        <v>202</v>
      </c>
      <c r="J135" s="270">
        <f>$F135*I135</f>
        <v>-202000</v>
      </c>
      <c r="K135" s="270">
        <f>J135/1000000</f>
        <v>-0.202</v>
      </c>
      <c r="L135" s="327">
        <v>998682</v>
      </c>
      <c r="M135" s="328">
        <v>998682</v>
      </c>
      <c r="N135" s="270">
        <f>L135-M135</f>
        <v>0</v>
      </c>
      <c r="O135" s="270">
        <f>$F135*N135</f>
        <v>0</v>
      </c>
      <c r="P135" s="270">
        <f>O135/1000000</f>
        <v>0</v>
      </c>
      <c r="Q135" s="462"/>
    </row>
    <row r="136" spans="1:17" ht="18" customHeight="1">
      <c r="A136" s="310"/>
      <c r="B136" s="343" t="s">
        <v>177</v>
      </c>
      <c r="C136" s="321"/>
      <c r="D136" s="81"/>
      <c r="E136" s="81"/>
      <c r="F136" s="308"/>
      <c r="G136" s="406"/>
      <c r="H136" s="409"/>
      <c r="I136" s="270"/>
      <c r="J136" s="270"/>
      <c r="K136" s="270"/>
      <c r="L136" s="255"/>
      <c r="M136" s="270"/>
      <c r="N136" s="270"/>
      <c r="O136" s="270"/>
      <c r="P136" s="270"/>
      <c r="Q136" s="462"/>
    </row>
    <row r="137" spans="1:17" ht="18" customHeight="1">
      <c r="A137" s="310"/>
      <c r="B137" s="343" t="s">
        <v>107</v>
      </c>
      <c r="C137" s="321"/>
      <c r="D137" s="81"/>
      <c r="E137" s="81"/>
      <c r="F137" s="308"/>
      <c r="G137" s="406"/>
      <c r="H137" s="409"/>
      <c r="I137" s="270"/>
      <c r="J137" s="270"/>
      <c r="K137" s="270"/>
      <c r="L137" s="255"/>
      <c r="M137" s="270"/>
      <c r="N137" s="270"/>
      <c r="O137" s="270"/>
      <c r="P137" s="270"/>
      <c r="Q137" s="462"/>
    </row>
    <row r="138" spans="1:17" s="490" customFormat="1" ht="18">
      <c r="A138" s="473">
        <v>6</v>
      </c>
      <c r="B138" s="474" t="s">
        <v>389</v>
      </c>
      <c r="C138" s="475">
        <v>4864955</v>
      </c>
      <c r="D138" s="158" t="s">
        <v>12</v>
      </c>
      <c r="E138" s="159" t="s">
        <v>337</v>
      </c>
      <c r="F138" s="476">
        <v>-1000</v>
      </c>
      <c r="G138" s="327">
        <v>998467</v>
      </c>
      <c r="H138" s="438">
        <v>998887</v>
      </c>
      <c r="I138" s="444">
        <f>G138-H138</f>
        <v>-420</v>
      </c>
      <c r="J138" s="444">
        <f>$F138*I138</f>
        <v>420000</v>
      </c>
      <c r="K138" s="444">
        <f>J138/1000000</f>
        <v>0.42</v>
      </c>
      <c r="L138" s="327">
        <v>1869</v>
      </c>
      <c r="M138" s="438">
        <v>1869</v>
      </c>
      <c r="N138" s="444">
        <f>L138-M138</f>
        <v>0</v>
      </c>
      <c r="O138" s="444">
        <f>$F138*N138</f>
        <v>0</v>
      </c>
      <c r="P138" s="444">
        <f>O138/1000000</f>
        <v>0</v>
      </c>
      <c r="Q138" s="695"/>
    </row>
    <row r="139" spans="1:17" ht="18">
      <c r="A139" s="310">
        <v>7</v>
      </c>
      <c r="B139" s="341" t="s">
        <v>178</v>
      </c>
      <c r="C139" s="321">
        <v>4864820</v>
      </c>
      <c r="D139" s="121" t="s">
        <v>12</v>
      </c>
      <c r="E139" s="93" t="s">
        <v>337</v>
      </c>
      <c r="F139" s="308">
        <v>-160</v>
      </c>
      <c r="G139" s="327">
        <v>9064</v>
      </c>
      <c r="H139" s="328">
        <v>8838</v>
      </c>
      <c r="I139" s="270">
        <f>G139-H139</f>
        <v>226</v>
      </c>
      <c r="J139" s="270">
        <f>$F139*I139</f>
        <v>-36160</v>
      </c>
      <c r="K139" s="270">
        <f>J139/1000000</f>
        <v>-0.03616</v>
      </c>
      <c r="L139" s="327">
        <v>10782</v>
      </c>
      <c r="M139" s="328">
        <v>10782</v>
      </c>
      <c r="N139" s="270">
        <f>L139-M139</f>
        <v>0</v>
      </c>
      <c r="O139" s="270">
        <f>$F139*N139</f>
        <v>0</v>
      </c>
      <c r="P139" s="270">
        <f>O139/1000000</f>
        <v>0</v>
      </c>
      <c r="Q139" s="696"/>
    </row>
    <row r="140" spans="1:17" ht="18" customHeight="1">
      <c r="A140" s="310">
        <v>8</v>
      </c>
      <c r="B140" s="341" t="s">
        <v>179</v>
      </c>
      <c r="C140" s="321">
        <v>4864811</v>
      </c>
      <c r="D140" s="121" t="s">
        <v>12</v>
      </c>
      <c r="E140" s="93" t="s">
        <v>337</v>
      </c>
      <c r="F140" s="308">
        <v>-200</v>
      </c>
      <c r="G140" s="327">
        <v>2609</v>
      </c>
      <c r="H140" s="328">
        <v>2389</v>
      </c>
      <c r="I140" s="270">
        <f>G140-H140</f>
        <v>220</v>
      </c>
      <c r="J140" s="270">
        <f>$F140*I140</f>
        <v>-44000</v>
      </c>
      <c r="K140" s="270">
        <f>J140/1000000</f>
        <v>-0.044</v>
      </c>
      <c r="L140" s="327">
        <v>2840</v>
      </c>
      <c r="M140" s="328">
        <v>2839</v>
      </c>
      <c r="N140" s="270">
        <f>L140-M140</f>
        <v>1</v>
      </c>
      <c r="O140" s="270">
        <f>$F140*N140</f>
        <v>-200</v>
      </c>
      <c r="P140" s="270">
        <f>O140/1000000</f>
        <v>-0.0002</v>
      </c>
      <c r="Q140" s="462"/>
    </row>
    <row r="141" spans="1:17" ht="18" customHeight="1">
      <c r="A141" s="310">
        <v>9</v>
      </c>
      <c r="B141" s="341" t="s">
        <v>398</v>
      </c>
      <c r="C141" s="321">
        <v>4864961</v>
      </c>
      <c r="D141" s="121" t="s">
        <v>12</v>
      </c>
      <c r="E141" s="93" t="s">
        <v>337</v>
      </c>
      <c r="F141" s="308">
        <v>-1000</v>
      </c>
      <c r="G141" s="327">
        <v>990982</v>
      </c>
      <c r="H141" s="328">
        <v>991700</v>
      </c>
      <c r="I141" s="270">
        <f>G141-H141</f>
        <v>-718</v>
      </c>
      <c r="J141" s="270">
        <f>$F141*I141</f>
        <v>718000</v>
      </c>
      <c r="K141" s="270">
        <f>J141/1000000</f>
        <v>0.718</v>
      </c>
      <c r="L141" s="327">
        <v>999555</v>
      </c>
      <c r="M141" s="328">
        <v>999555</v>
      </c>
      <c r="N141" s="270">
        <f>L141-M141</f>
        <v>0</v>
      </c>
      <c r="O141" s="270">
        <f>$F141*N141</f>
        <v>0</v>
      </c>
      <c r="P141" s="270">
        <f>O141/1000000</f>
        <v>0</v>
      </c>
      <c r="Q141" s="446"/>
    </row>
    <row r="142" spans="1:17" ht="18" customHeight="1">
      <c r="A142" s="310"/>
      <c r="B142" s="342" t="s">
        <v>107</v>
      </c>
      <c r="C142" s="321"/>
      <c r="D142" s="121"/>
      <c r="E142" s="121"/>
      <c r="F142" s="308"/>
      <c r="G142" s="406"/>
      <c r="H142" s="409"/>
      <c r="I142" s="270"/>
      <c r="J142" s="270"/>
      <c r="K142" s="270"/>
      <c r="L142" s="255"/>
      <c r="M142" s="270"/>
      <c r="N142" s="270"/>
      <c r="O142" s="270"/>
      <c r="P142" s="270"/>
      <c r="Q142" s="462"/>
    </row>
    <row r="143" spans="1:17" ht="18" customHeight="1">
      <c r="A143" s="310">
        <v>10</v>
      </c>
      <c r="B143" s="341" t="s">
        <v>180</v>
      </c>
      <c r="C143" s="321">
        <v>4865093</v>
      </c>
      <c r="D143" s="121" t="s">
        <v>12</v>
      </c>
      <c r="E143" s="93" t="s">
        <v>337</v>
      </c>
      <c r="F143" s="308">
        <v>-100</v>
      </c>
      <c r="G143" s="327">
        <v>101047</v>
      </c>
      <c r="H143" s="328">
        <v>101106</v>
      </c>
      <c r="I143" s="270">
        <f>G143-H143</f>
        <v>-59</v>
      </c>
      <c r="J143" s="270">
        <f>$F143*I143</f>
        <v>5900</v>
      </c>
      <c r="K143" s="270">
        <f>J143/1000000</f>
        <v>0.0059</v>
      </c>
      <c r="L143" s="327">
        <v>74169</v>
      </c>
      <c r="M143" s="328">
        <v>74169</v>
      </c>
      <c r="N143" s="270">
        <f>L143-M143</f>
        <v>0</v>
      </c>
      <c r="O143" s="270">
        <f>$F143*N143</f>
        <v>0</v>
      </c>
      <c r="P143" s="270">
        <f>O143/1000000</f>
        <v>0</v>
      </c>
      <c r="Q143" s="462"/>
    </row>
    <row r="144" spans="1:17" ht="18" customHeight="1">
      <c r="A144" s="310">
        <v>11</v>
      </c>
      <c r="B144" s="341" t="s">
        <v>181</v>
      </c>
      <c r="C144" s="321">
        <v>4902544</v>
      </c>
      <c r="D144" s="121" t="s">
        <v>12</v>
      </c>
      <c r="E144" s="93" t="s">
        <v>337</v>
      </c>
      <c r="F144" s="308">
        <v>-100</v>
      </c>
      <c r="G144" s="437">
        <v>1614</v>
      </c>
      <c r="H144" s="328">
        <v>1323</v>
      </c>
      <c r="I144" s="409">
        <f>G144-H144</f>
        <v>291</v>
      </c>
      <c r="J144" s="409">
        <f>$F144*I144</f>
        <v>-29100</v>
      </c>
      <c r="K144" s="409">
        <f>J144/1000000</f>
        <v>-0.0291</v>
      </c>
      <c r="L144" s="437">
        <v>3</v>
      </c>
      <c r="M144" s="328">
        <v>2</v>
      </c>
      <c r="N144" s="409">
        <f>L144-M144</f>
        <v>1</v>
      </c>
      <c r="O144" s="409">
        <f>$F144*N144</f>
        <v>-100</v>
      </c>
      <c r="P144" s="409">
        <f>O144/1000000</f>
        <v>-0.0001</v>
      </c>
      <c r="Q144" s="462"/>
    </row>
    <row r="145" spans="1:17" ht="18">
      <c r="A145" s="473">
        <v>12</v>
      </c>
      <c r="B145" s="474" t="s">
        <v>182</v>
      </c>
      <c r="C145" s="475">
        <v>5269199</v>
      </c>
      <c r="D145" s="158" t="s">
        <v>12</v>
      </c>
      <c r="E145" s="159" t="s">
        <v>337</v>
      </c>
      <c r="F145" s="476">
        <v>-100</v>
      </c>
      <c r="G145" s="327">
        <v>25965</v>
      </c>
      <c r="H145" s="438">
        <v>26833</v>
      </c>
      <c r="I145" s="444">
        <f>G145-H145</f>
        <v>-868</v>
      </c>
      <c r="J145" s="444">
        <f>$F145*I145</f>
        <v>86800</v>
      </c>
      <c r="K145" s="444">
        <f>J145/1000000</f>
        <v>0.0868</v>
      </c>
      <c r="L145" s="327">
        <v>62222</v>
      </c>
      <c r="M145" s="438">
        <v>62222</v>
      </c>
      <c r="N145" s="444">
        <f>L145-M145</f>
        <v>0</v>
      </c>
      <c r="O145" s="444">
        <f>$F145*N145</f>
        <v>0</v>
      </c>
      <c r="P145" s="444">
        <f>O145/1000000</f>
        <v>0</v>
      </c>
      <c r="Q145" s="467"/>
    </row>
    <row r="146" spans="1:17" ht="18" customHeight="1">
      <c r="A146" s="310"/>
      <c r="B146" s="343" t="s">
        <v>177</v>
      </c>
      <c r="C146" s="321"/>
      <c r="D146" s="81"/>
      <c r="E146" s="81"/>
      <c r="F146" s="304"/>
      <c r="G146" s="406"/>
      <c r="H146" s="409"/>
      <c r="I146" s="270"/>
      <c r="J146" s="270"/>
      <c r="K146" s="270"/>
      <c r="L146" s="255"/>
      <c r="M146" s="270"/>
      <c r="N146" s="270"/>
      <c r="O146" s="270"/>
      <c r="P146" s="270"/>
      <c r="Q146" s="462"/>
    </row>
    <row r="147" spans="1:17" ht="18" customHeight="1">
      <c r="A147" s="310"/>
      <c r="B147" s="342" t="s">
        <v>183</v>
      </c>
      <c r="C147" s="321"/>
      <c r="D147" s="121"/>
      <c r="E147" s="121"/>
      <c r="F147" s="304"/>
      <c r="G147" s="406"/>
      <c r="H147" s="409"/>
      <c r="I147" s="270"/>
      <c r="J147" s="270"/>
      <c r="K147" s="270"/>
      <c r="L147" s="255"/>
      <c r="M147" s="270"/>
      <c r="N147" s="270"/>
      <c r="O147" s="270"/>
      <c r="P147" s="270"/>
      <c r="Q147" s="462"/>
    </row>
    <row r="148" spans="1:17" ht="18" customHeight="1">
      <c r="A148" s="310">
        <v>13</v>
      </c>
      <c r="B148" s="341" t="s">
        <v>388</v>
      </c>
      <c r="C148" s="321">
        <v>4864892</v>
      </c>
      <c r="D148" s="121" t="s">
        <v>12</v>
      </c>
      <c r="E148" s="93" t="s">
        <v>337</v>
      </c>
      <c r="F148" s="308">
        <v>500</v>
      </c>
      <c r="G148" s="327">
        <v>998802</v>
      </c>
      <c r="H148" s="328">
        <v>999028</v>
      </c>
      <c r="I148" s="270">
        <f>G148-H148</f>
        <v>-226</v>
      </c>
      <c r="J148" s="270">
        <f>$F148*I148</f>
        <v>-113000</v>
      </c>
      <c r="K148" s="270">
        <f>J148/1000000</f>
        <v>-0.113</v>
      </c>
      <c r="L148" s="327">
        <v>16662</v>
      </c>
      <c r="M148" s="328">
        <v>16662</v>
      </c>
      <c r="N148" s="270">
        <f>L148-M148</f>
        <v>0</v>
      </c>
      <c r="O148" s="270">
        <f>$F148*N148</f>
        <v>0</v>
      </c>
      <c r="P148" s="270">
        <f>O148/1000000</f>
        <v>0</v>
      </c>
      <c r="Q148" s="480"/>
    </row>
    <row r="149" spans="1:17" ht="18" customHeight="1">
      <c r="A149" s="310">
        <v>14</v>
      </c>
      <c r="B149" s="341" t="s">
        <v>391</v>
      </c>
      <c r="C149" s="321">
        <v>4865048</v>
      </c>
      <c r="D149" s="121" t="s">
        <v>12</v>
      </c>
      <c r="E149" s="93" t="s">
        <v>337</v>
      </c>
      <c r="F149" s="308">
        <v>250</v>
      </c>
      <c r="G149" s="327">
        <v>999862</v>
      </c>
      <c r="H149" s="328">
        <v>999862</v>
      </c>
      <c r="I149" s="270">
        <f>G149-H149</f>
        <v>0</v>
      </c>
      <c r="J149" s="270">
        <f>$F149*I149</f>
        <v>0</v>
      </c>
      <c r="K149" s="270">
        <f>J149/1000000</f>
        <v>0</v>
      </c>
      <c r="L149" s="327">
        <v>999849</v>
      </c>
      <c r="M149" s="328">
        <v>999849</v>
      </c>
      <c r="N149" s="270">
        <f>L149-M149</f>
        <v>0</v>
      </c>
      <c r="O149" s="270">
        <f>$F149*N149</f>
        <v>0</v>
      </c>
      <c r="P149" s="270">
        <f>O149/1000000</f>
        <v>0</v>
      </c>
      <c r="Q149" s="472"/>
    </row>
    <row r="150" spans="1:17" ht="18" customHeight="1">
      <c r="A150" s="310">
        <v>15</v>
      </c>
      <c r="B150" s="341" t="s">
        <v>116</v>
      </c>
      <c r="C150" s="321">
        <v>4902508</v>
      </c>
      <c r="D150" s="121" t="s">
        <v>12</v>
      </c>
      <c r="E150" s="93" t="s">
        <v>337</v>
      </c>
      <c r="F150" s="308">
        <v>833.33</v>
      </c>
      <c r="G150" s="327">
        <v>2</v>
      </c>
      <c r="H150" s="328">
        <v>2</v>
      </c>
      <c r="I150" s="270">
        <f>G150-H150</f>
        <v>0</v>
      </c>
      <c r="J150" s="270">
        <f>$F150*I150</f>
        <v>0</v>
      </c>
      <c r="K150" s="270">
        <f>J150/1000000</f>
        <v>0</v>
      </c>
      <c r="L150" s="327">
        <v>999580</v>
      </c>
      <c r="M150" s="328">
        <v>999580</v>
      </c>
      <c r="N150" s="270">
        <f>L150-M150</f>
        <v>0</v>
      </c>
      <c r="O150" s="270">
        <f>$F150*N150</f>
        <v>0</v>
      </c>
      <c r="P150" s="270">
        <f>O150/1000000</f>
        <v>0</v>
      </c>
      <c r="Q150" s="462"/>
    </row>
    <row r="151" spans="1:17" ht="18" customHeight="1">
      <c r="A151" s="310"/>
      <c r="B151" s="342" t="s">
        <v>184</v>
      </c>
      <c r="C151" s="321"/>
      <c r="D151" s="121"/>
      <c r="E151" s="121"/>
      <c r="F151" s="308"/>
      <c r="G151" s="327"/>
      <c r="H151" s="328"/>
      <c r="I151" s="270"/>
      <c r="J151" s="270"/>
      <c r="K151" s="270"/>
      <c r="L151" s="255"/>
      <c r="M151" s="270"/>
      <c r="N151" s="270"/>
      <c r="O151" s="270"/>
      <c r="P151" s="270"/>
      <c r="Q151" s="462"/>
    </row>
    <row r="152" spans="1:17" ht="18" customHeight="1">
      <c r="A152" s="310">
        <v>16</v>
      </c>
      <c r="B152" s="309" t="s">
        <v>185</v>
      </c>
      <c r="C152" s="321">
        <v>4865133</v>
      </c>
      <c r="D152" s="81" t="s">
        <v>12</v>
      </c>
      <c r="E152" s="93" t="s">
        <v>337</v>
      </c>
      <c r="F152" s="308">
        <v>-100</v>
      </c>
      <c r="G152" s="327">
        <v>446445</v>
      </c>
      <c r="H152" s="328">
        <v>445593</v>
      </c>
      <c r="I152" s="270">
        <f>G152-H152</f>
        <v>852</v>
      </c>
      <c r="J152" s="270">
        <f>$F152*I152</f>
        <v>-85200</v>
      </c>
      <c r="K152" s="270">
        <f>J152/1000000</f>
        <v>-0.0852</v>
      </c>
      <c r="L152" s="327">
        <v>48308</v>
      </c>
      <c r="M152" s="328">
        <v>46706</v>
      </c>
      <c r="N152" s="270">
        <f>L152-M152</f>
        <v>1602</v>
      </c>
      <c r="O152" s="270">
        <f>$F152*N152</f>
        <v>-160200</v>
      </c>
      <c r="P152" s="270">
        <f>O152/1000000</f>
        <v>-0.1602</v>
      </c>
      <c r="Q152" s="462"/>
    </row>
    <row r="153" spans="1:17" ht="18" customHeight="1">
      <c r="A153" s="310"/>
      <c r="B153" s="343" t="s">
        <v>186</v>
      </c>
      <c r="C153" s="321"/>
      <c r="D153" s="81"/>
      <c r="E153" s="121"/>
      <c r="F153" s="308"/>
      <c r="G153" s="406"/>
      <c r="H153" s="409"/>
      <c r="I153" s="270"/>
      <c r="J153" s="270"/>
      <c r="K153" s="270"/>
      <c r="L153" s="255"/>
      <c r="M153" s="270"/>
      <c r="N153" s="270"/>
      <c r="O153" s="270"/>
      <c r="P153" s="270"/>
      <c r="Q153" s="462"/>
    </row>
    <row r="154" spans="1:17" ht="18" customHeight="1">
      <c r="A154" s="310">
        <v>17</v>
      </c>
      <c r="B154" s="309" t="s">
        <v>173</v>
      </c>
      <c r="C154" s="321">
        <v>4902554</v>
      </c>
      <c r="D154" s="81" t="s">
        <v>12</v>
      </c>
      <c r="E154" s="93" t="s">
        <v>337</v>
      </c>
      <c r="F154" s="308">
        <v>75</v>
      </c>
      <c r="G154" s="327">
        <v>0</v>
      </c>
      <c r="H154" s="328">
        <v>0</v>
      </c>
      <c r="I154" s="270">
        <f>G154-H154</f>
        <v>0</v>
      </c>
      <c r="J154" s="270">
        <f>$F154*I154</f>
        <v>0</v>
      </c>
      <c r="K154" s="270">
        <f>J154/1000000</f>
        <v>0</v>
      </c>
      <c r="L154" s="327">
        <v>0</v>
      </c>
      <c r="M154" s="328">
        <v>0</v>
      </c>
      <c r="N154" s="270">
        <f>L154-M154</f>
        <v>0</v>
      </c>
      <c r="O154" s="270">
        <f>$F154*N154</f>
        <v>0</v>
      </c>
      <c r="P154" s="270">
        <f>O154/1000000</f>
        <v>0</v>
      </c>
      <c r="Q154" s="461"/>
    </row>
    <row r="155" spans="1:17" ht="18" customHeight="1">
      <c r="A155" s="310"/>
      <c r="B155" s="343" t="s">
        <v>48</v>
      </c>
      <c r="C155" s="308"/>
      <c r="D155" s="81"/>
      <c r="E155" s="81"/>
      <c r="F155" s="308"/>
      <c r="G155" s="406"/>
      <c r="H155" s="409"/>
      <c r="I155" s="270"/>
      <c r="J155" s="270"/>
      <c r="K155" s="270"/>
      <c r="L155" s="255"/>
      <c r="M155" s="270"/>
      <c r="N155" s="270"/>
      <c r="O155" s="270"/>
      <c r="P155" s="270"/>
      <c r="Q155" s="462"/>
    </row>
    <row r="156" spans="1:17" ht="18" customHeight="1">
      <c r="A156" s="310"/>
      <c r="B156" s="343" t="s">
        <v>49</v>
      </c>
      <c r="C156" s="308"/>
      <c r="D156" s="81"/>
      <c r="E156" s="81"/>
      <c r="F156" s="308"/>
      <c r="G156" s="406"/>
      <c r="H156" s="409"/>
      <c r="I156" s="270"/>
      <c r="J156" s="270"/>
      <c r="K156" s="270"/>
      <c r="L156" s="255"/>
      <c r="M156" s="270"/>
      <c r="N156" s="270"/>
      <c r="O156" s="270"/>
      <c r="P156" s="270"/>
      <c r="Q156" s="462"/>
    </row>
    <row r="157" spans="1:17" ht="18" customHeight="1">
      <c r="A157" s="310"/>
      <c r="B157" s="343" t="s">
        <v>50</v>
      </c>
      <c r="C157" s="308"/>
      <c r="D157" s="81"/>
      <c r="E157" s="81"/>
      <c r="F157" s="308"/>
      <c r="G157" s="406"/>
      <c r="H157" s="409"/>
      <c r="I157" s="270"/>
      <c r="J157" s="270"/>
      <c r="K157" s="270"/>
      <c r="L157" s="255"/>
      <c r="M157" s="270"/>
      <c r="N157" s="270"/>
      <c r="O157" s="270"/>
      <c r="P157" s="270"/>
      <c r="Q157" s="462"/>
    </row>
    <row r="158" spans="1:17" ht="17.25" customHeight="1">
      <c r="A158" s="310">
        <v>18</v>
      </c>
      <c r="B158" s="341" t="s">
        <v>51</v>
      </c>
      <c r="C158" s="321">
        <v>4902572</v>
      </c>
      <c r="D158" s="121" t="s">
        <v>12</v>
      </c>
      <c r="E158" s="93" t="s">
        <v>337</v>
      </c>
      <c r="F158" s="308">
        <v>-100</v>
      </c>
      <c r="G158" s="327">
        <v>0</v>
      </c>
      <c r="H158" s="328">
        <v>0</v>
      </c>
      <c r="I158" s="270">
        <f>G158-H158</f>
        <v>0</v>
      </c>
      <c r="J158" s="270">
        <f>$F158*I158</f>
        <v>0</v>
      </c>
      <c r="K158" s="270">
        <f>J158/1000000</f>
        <v>0</v>
      </c>
      <c r="L158" s="327">
        <v>0</v>
      </c>
      <c r="M158" s="328">
        <v>0</v>
      </c>
      <c r="N158" s="270">
        <f>L158-M158</f>
        <v>0</v>
      </c>
      <c r="O158" s="270">
        <f>$F158*N158</f>
        <v>0</v>
      </c>
      <c r="P158" s="270">
        <f>O158/1000000</f>
        <v>0</v>
      </c>
      <c r="Q158" s="779"/>
    </row>
    <row r="159" spans="1:17" ht="18" customHeight="1">
      <c r="A159" s="310">
        <v>19</v>
      </c>
      <c r="B159" s="341" t="s">
        <v>52</v>
      </c>
      <c r="C159" s="321">
        <v>4902541</v>
      </c>
      <c r="D159" s="121" t="s">
        <v>12</v>
      </c>
      <c r="E159" s="93" t="s">
        <v>337</v>
      </c>
      <c r="F159" s="308">
        <v>-100</v>
      </c>
      <c r="G159" s="327">
        <v>999353</v>
      </c>
      <c r="H159" s="328">
        <v>999575</v>
      </c>
      <c r="I159" s="270">
        <f>G159-H159</f>
        <v>-222</v>
      </c>
      <c r="J159" s="270">
        <f>$F159*I159</f>
        <v>22200</v>
      </c>
      <c r="K159" s="270">
        <f>J159/1000000</f>
        <v>0.0222</v>
      </c>
      <c r="L159" s="327">
        <v>999554</v>
      </c>
      <c r="M159" s="328">
        <v>999596</v>
      </c>
      <c r="N159" s="270">
        <f>L159-M159</f>
        <v>-42</v>
      </c>
      <c r="O159" s="270">
        <f>$F159*N159</f>
        <v>4200</v>
      </c>
      <c r="P159" s="270">
        <f>O159/1000000</f>
        <v>0.0042</v>
      </c>
      <c r="Q159" s="462"/>
    </row>
    <row r="160" spans="1:17" ht="18" customHeight="1">
      <c r="A160" s="310">
        <v>20</v>
      </c>
      <c r="B160" s="341" t="s">
        <v>53</v>
      </c>
      <c r="C160" s="321">
        <v>4902539</v>
      </c>
      <c r="D160" s="121" t="s">
        <v>12</v>
      </c>
      <c r="E160" s="93" t="s">
        <v>337</v>
      </c>
      <c r="F160" s="308">
        <v>-100</v>
      </c>
      <c r="G160" s="327">
        <v>2453</v>
      </c>
      <c r="H160" s="328">
        <v>2195</v>
      </c>
      <c r="I160" s="270">
        <f>G160-H160</f>
        <v>258</v>
      </c>
      <c r="J160" s="270">
        <f>$F160*I160</f>
        <v>-25800</v>
      </c>
      <c r="K160" s="270">
        <f>J160/1000000</f>
        <v>-0.0258</v>
      </c>
      <c r="L160" s="327">
        <v>27011</v>
      </c>
      <c r="M160" s="328">
        <v>26975</v>
      </c>
      <c r="N160" s="270">
        <f>L160-M160</f>
        <v>36</v>
      </c>
      <c r="O160" s="270">
        <f>$F160*N160</f>
        <v>-3600</v>
      </c>
      <c r="P160" s="270">
        <f>O160/1000000</f>
        <v>-0.0036</v>
      </c>
      <c r="Q160" s="462"/>
    </row>
    <row r="161" spans="1:17" ht="18" customHeight="1">
      <c r="A161" s="310"/>
      <c r="B161" s="342" t="s">
        <v>54</v>
      </c>
      <c r="C161" s="321"/>
      <c r="D161" s="121"/>
      <c r="E161" s="121"/>
      <c r="F161" s="308"/>
      <c r="G161" s="406"/>
      <c r="H161" s="409"/>
      <c r="I161" s="270"/>
      <c r="J161" s="270"/>
      <c r="K161" s="270"/>
      <c r="L161" s="255"/>
      <c r="M161" s="270"/>
      <c r="N161" s="270"/>
      <c r="O161" s="270"/>
      <c r="P161" s="270"/>
      <c r="Q161" s="462"/>
    </row>
    <row r="162" spans="1:17" ht="18" customHeight="1">
      <c r="A162" s="310">
        <v>21</v>
      </c>
      <c r="B162" s="341" t="s">
        <v>55</v>
      </c>
      <c r="C162" s="321">
        <v>4902591</v>
      </c>
      <c r="D162" s="121" t="s">
        <v>12</v>
      </c>
      <c r="E162" s="93" t="s">
        <v>337</v>
      </c>
      <c r="F162" s="308">
        <v>-1333</v>
      </c>
      <c r="G162" s="327">
        <v>488</v>
      </c>
      <c r="H162" s="328">
        <v>472</v>
      </c>
      <c r="I162" s="270">
        <f aca="true" t="shared" si="24" ref="I162:I169">G162-H162</f>
        <v>16</v>
      </c>
      <c r="J162" s="270">
        <f aca="true" t="shared" si="25" ref="J162:J169">$F162*I162</f>
        <v>-21328</v>
      </c>
      <c r="K162" s="270">
        <f aca="true" t="shared" si="26" ref="K162:K169">J162/1000000</f>
        <v>-0.021328</v>
      </c>
      <c r="L162" s="327">
        <v>371</v>
      </c>
      <c r="M162" s="328">
        <v>370</v>
      </c>
      <c r="N162" s="270">
        <f aca="true" t="shared" si="27" ref="N162:N169">L162-M162</f>
        <v>1</v>
      </c>
      <c r="O162" s="270">
        <f aca="true" t="shared" si="28" ref="O162:O169">$F162*N162</f>
        <v>-1333</v>
      </c>
      <c r="P162" s="270">
        <f aca="true" t="shared" si="29" ref="P162:P169">O162/1000000</f>
        <v>-0.001333</v>
      </c>
      <c r="Q162" s="462"/>
    </row>
    <row r="163" spans="1:17" ht="18" customHeight="1">
      <c r="A163" s="310">
        <v>22</v>
      </c>
      <c r="B163" s="341" t="s">
        <v>56</v>
      </c>
      <c r="C163" s="321">
        <v>4902565</v>
      </c>
      <c r="D163" s="121" t="s">
        <v>12</v>
      </c>
      <c r="E163" s="93" t="s">
        <v>337</v>
      </c>
      <c r="F163" s="308">
        <v>-100</v>
      </c>
      <c r="G163" s="327">
        <v>2801</v>
      </c>
      <c r="H163" s="328">
        <v>2801</v>
      </c>
      <c r="I163" s="270">
        <f>G163-H163</f>
        <v>0</v>
      </c>
      <c r="J163" s="270">
        <f>$F163*I163</f>
        <v>0</v>
      </c>
      <c r="K163" s="270">
        <f>J163/1000000</f>
        <v>0</v>
      </c>
      <c r="L163" s="327">
        <v>1515</v>
      </c>
      <c r="M163" s="328">
        <v>1515</v>
      </c>
      <c r="N163" s="270">
        <f>L163-M163</f>
        <v>0</v>
      </c>
      <c r="O163" s="270">
        <f>$F163*N163</f>
        <v>0</v>
      </c>
      <c r="P163" s="270">
        <f>O163/1000000</f>
        <v>0</v>
      </c>
      <c r="Q163" s="462"/>
    </row>
    <row r="164" spans="1:17" ht="18" customHeight="1">
      <c r="A164" s="310">
        <v>23</v>
      </c>
      <c r="B164" s="341" t="s">
        <v>57</v>
      </c>
      <c r="C164" s="321">
        <v>4902523</v>
      </c>
      <c r="D164" s="121" t="s">
        <v>12</v>
      </c>
      <c r="E164" s="93" t="s">
        <v>337</v>
      </c>
      <c r="F164" s="308">
        <v>-100</v>
      </c>
      <c r="G164" s="327">
        <v>999815</v>
      </c>
      <c r="H164" s="328">
        <v>999815</v>
      </c>
      <c r="I164" s="270">
        <f t="shared" si="24"/>
        <v>0</v>
      </c>
      <c r="J164" s="270">
        <f t="shared" si="25"/>
        <v>0</v>
      </c>
      <c r="K164" s="270">
        <f t="shared" si="26"/>
        <v>0</v>
      </c>
      <c r="L164" s="327">
        <v>999943</v>
      </c>
      <c r="M164" s="328">
        <v>999943</v>
      </c>
      <c r="N164" s="270">
        <f t="shared" si="27"/>
        <v>0</v>
      </c>
      <c r="O164" s="270">
        <f t="shared" si="28"/>
        <v>0</v>
      </c>
      <c r="P164" s="270">
        <f t="shared" si="29"/>
        <v>0</v>
      </c>
      <c r="Q164" s="462"/>
    </row>
    <row r="165" spans="1:17" ht="18" customHeight="1">
      <c r="A165" s="310">
        <v>24</v>
      </c>
      <c r="B165" s="341" t="s">
        <v>58</v>
      </c>
      <c r="C165" s="321">
        <v>4902547</v>
      </c>
      <c r="D165" s="121" t="s">
        <v>12</v>
      </c>
      <c r="E165" s="93" t="s">
        <v>337</v>
      </c>
      <c r="F165" s="308">
        <v>-100</v>
      </c>
      <c r="G165" s="327">
        <v>5885</v>
      </c>
      <c r="H165" s="328">
        <v>5885</v>
      </c>
      <c r="I165" s="270">
        <f t="shared" si="24"/>
        <v>0</v>
      </c>
      <c r="J165" s="270">
        <f t="shared" si="25"/>
        <v>0</v>
      </c>
      <c r="K165" s="270">
        <f t="shared" si="26"/>
        <v>0</v>
      </c>
      <c r="L165" s="327">
        <v>8891</v>
      </c>
      <c r="M165" s="328">
        <v>8891</v>
      </c>
      <c r="N165" s="270">
        <f t="shared" si="27"/>
        <v>0</v>
      </c>
      <c r="O165" s="270">
        <f t="shared" si="28"/>
        <v>0</v>
      </c>
      <c r="P165" s="270">
        <f t="shared" si="29"/>
        <v>0</v>
      </c>
      <c r="Q165" s="462"/>
    </row>
    <row r="166" spans="1:17" ht="18" customHeight="1">
      <c r="A166" s="310">
        <v>25</v>
      </c>
      <c r="B166" s="309" t="s">
        <v>59</v>
      </c>
      <c r="C166" s="308">
        <v>4902548</v>
      </c>
      <c r="D166" s="81" t="s">
        <v>12</v>
      </c>
      <c r="E166" s="93" t="s">
        <v>337</v>
      </c>
      <c r="F166" s="741">
        <v>-100</v>
      </c>
      <c r="G166" s="327">
        <v>0</v>
      </c>
      <c r="H166" s="328">
        <v>0</v>
      </c>
      <c r="I166" s="270">
        <f>G166-H166</f>
        <v>0</v>
      </c>
      <c r="J166" s="270">
        <f t="shared" si="25"/>
        <v>0</v>
      </c>
      <c r="K166" s="270">
        <f t="shared" si="26"/>
        <v>0</v>
      </c>
      <c r="L166" s="327">
        <v>0</v>
      </c>
      <c r="M166" s="328">
        <v>0</v>
      </c>
      <c r="N166" s="270">
        <f>L166-M166</f>
        <v>0</v>
      </c>
      <c r="O166" s="270">
        <f t="shared" si="28"/>
        <v>0</v>
      </c>
      <c r="P166" s="270">
        <f t="shared" si="29"/>
        <v>0</v>
      </c>
      <c r="Q166" s="462"/>
    </row>
    <row r="167" spans="1:17" ht="18" customHeight="1">
      <c r="A167" s="310">
        <v>26</v>
      </c>
      <c r="B167" s="309" t="s">
        <v>60</v>
      </c>
      <c r="C167" s="308">
        <v>5295190</v>
      </c>
      <c r="D167" s="81" t="s">
        <v>12</v>
      </c>
      <c r="E167" s="93" t="s">
        <v>337</v>
      </c>
      <c r="F167" s="308">
        <v>-100</v>
      </c>
      <c r="G167" s="327">
        <v>951</v>
      </c>
      <c r="H167" s="328">
        <v>625</v>
      </c>
      <c r="I167" s="270">
        <f>G167-H167</f>
        <v>326</v>
      </c>
      <c r="J167" s="270">
        <f>$F167*I167</f>
        <v>-32600</v>
      </c>
      <c r="K167" s="270">
        <f>J167/1000000</f>
        <v>-0.0326</v>
      </c>
      <c r="L167" s="327">
        <v>30320</v>
      </c>
      <c r="M167" s="328">
        <v>30293</v>
      </c>
      <c r="N167" s="270">
        <f>L167-M167</f>
        <v>27</v>
      </c>
      <c r="O167" s="270">
        <f>$F167*N167</f>
        <v>-2700</v>
      </c>
      <c r="P167" s="270">
        <f>O167/1000000</f>
        <v>-0.0027</v>
      </c>
      <c r="Q167" s="462"/>
    </row>
    <row r="168" spans="1:17" ht="18" customHeight="1">
      <c r="A168" s="310">
        <v>27</v>
      </c>
      <c r="B168" s="309" t="s">
        <v>61</v>
      </c>
      <c r="C168" s="308">
        <v>4902529</v>
      </c>
      <c r="D168" s="81" t="s">
        <v>12</v>
      </c>
      <c r="E168" s="93" t="s">
        <v>337</v>
      </c>
      <c r="F168" s="308">
        <v>-44.44</v>
      </c>
      <c r="G168" s="327">
        <v>989588</v>
      </c>
      <c r="H168" s="328">
        <v>989588</v>
      </c>
      <c r="I168" s="328">
        <f>G168-H168</f>
        <v>0</v>
      </c>
      <c r="J168" s="328">
        <f>$F168*I168</f>
        <v>0</v>
      </c>
      <c r="K168" s="329">
        <f>J168/1000000</f>
        <v>0</v>
      </c>
      <c r="L168" s="327">
        <v>297</v>
      </c>
      <c r="M168" s="328">
        <v>297</v>
      </c>
      <c r="N168" s="328">
        <f>L168-M168</f>
        <v>0</v>
      </c>
      <c r="O168" s="328">
        <f>$F168*N168</f>
        <v>0</v>
      </c>
      <c r="P168" s="329">
        <f>O168/1000000</f>
        <v>0</v>
      </c>
      <c r="Q168" s="472"/>
    </row>
    <row r="169" spans="1:17" ht="18" customHeight="1">
      <c r="A169" s="310">
        <v>28</v>
      </c>
      <c r="B169" s="309" t="s">
        <v>141</v>
      </c>
      <c r="C169" s="308">
        <v>4865087</v>
      </c>
      <c r="D169" s="81" t="s">
        <v>12</v>
      </c>
      <c r="E169" s="93" t="s">
        <v>337</v>
      </c>
      <c r="F169" s="308">
        <v>-100</v>
      </c>
      <c r="G169" s="327">
        <v>0</v>
      </c>
      <c r="H169" s="328">
        <v>0</v>
      </c>
      <c r="I169" s="270">
        <f t="shared" si="24"/>
        <v>0</v>
      </c>
      <c r="J169" s="270">
        <f t="shared" si="25"/>
        <v>0</v>
      </c>
      <c r="K169" s="270">
        <f t="shared" si="26"/>
        <v>0</v>
      </c>
      <c r="L169" s="327">
        <v>0</v>
      </c>
      <c r="M169" s="328">
        <v>0</v>
      </c>
      <c r="N169" s="270">
        <f t="shared" si="27"/>
        <v>0</v>
      </c>
      <c r="O169" s="270">
        <f t="shared" si="28"/>
        <v>0</v>
      </c>
      <c r="P169" s="270">
        <f t="shared" si="29"/>
        <v>0</v>
      </c>
      <c r="Q169" s="462"/>
    </row>
    <row r="170" spans="1:17" ht="18" customHeight="1">
      <c r="A170" s="310"/>
      <c r="B170" s="343" t="s">
        <v>75</v>
      </c>
      <c r="C170" s="308"/>
      <c r="D170" s="81"/>
      <c r="E170" s="81"/>
      <c r="F170" s="308"/>
      <c r="G170" s="406"/>
      <c r="H170" s="409"/>
      <c r="I170" s="270"/>
      <c r="J170" s="270"/>
      <c r="K170" s="270"/>
      <c r="L170" s="255"/>
      <c r="M170" s="270"/>
      <c r="N170" s="270"/>
      <c r="O170" s="270"/>
      <c r="P170" s="270"/>
      <c r="Q170" s="462"/>
    </row>
    <row r="171" spans="1:17" ht="18" customHeight="1">
      <c r="A171" s="310">
        <v>29</v>
      </c>
      <c r="B171" s="309" t="s">
        <v>76</v>
      </c>
      <c r="C171" s="308">
        <v>4902577</v>
      </c>
      <c r="D171" s="81" t="s">
        <v>12</v>
      </c>
      <c r="E171" s="93" t="s">
        <v>337</v>
      </c>
      <c r="F171" s="308">
        <v>400</v>
      </c>
      <c r="G171" s="327">
        <v>995632</v>
      </c>
      <c r="H171" s="328">
        <v>995632</v>
      </c>
      <c r="I171" s="270">
        <f>G171-H171</f>
        <v>0</v>
      </c>
      <c r="J171" s="270">
        <f>$F171*I171</f>
        <v>0</v>
      </c>
      <c r="K171" s="270">
        <f>J171/1000000</f>
        <v>0</v>
      </c>
      <c r="L171" s="327">
        <v>81</v>
      </c>
      <c r="M171" s="328">
        <v>81</v>
      </c>
      <c r="N171" s="270">
        <f>L171-M171</f>
        <v>0</v>
      </c>
      <c r="O171" s="270">
        <f>$F171*N171</f>
        <v>0</v>
      </c>
      <c r="P171" s="270">
        <f>O171/1000000</f>
        <v>0</v>
      </c>
      <c r="Q171" s="462"/>
    </row>
    <row r="172" spans="1:17" ht="18" customHeight="1">
      <c r="A172" s="310">
        <v>30</v>
      </c>
      <c r="B172" s="309" t="s">
        <v>77</v>
      </c>
      <c r="C172" s="308">
        <v>4902525</v>
      </c>
      <c r="D172" s="81" t="s">
        <v>12</v>
      </c>
      <c r="E172" s="93" t="s">
        <v>337</v>
      </c>
      <c r="F172" s="308">
        <v>-400</v>
      </c>
      <c r="G172" s="327">
        <v>999985</v>
      </c>
      <c r="H172" s="328">
        <v>999985</v>
      </c>
      <c r="I172" s="270">
        <f>G172-H172</f>
        <v>0</v>
      </c>
      <c r="J172" s="270">
        <f>$F172*I172</f>
        <v>0</v>
      </c>
      <c r="K172" s="270">
        <f>J172/1000000</f>
        <v>0</v>
      </c>
      <c r="L172" s="327">
        <v>999705</v>
      </c>
      <c r="M172" s="328">
        <v>999705</v>
      </c>
      <c r="N172" s="270">
        <f>L172-M172</f>
        <v>0</v>
      </c>
      <c r="O172" s="270">
        <f>$F172*N172</f>
        <v>0</v>
      </c>
      <c r="P172" s="270">
        <f>O172/1000000</f>
        <v>0</v>
      </c>
      <c r="Q172" s="462"/>
    </row>
    <row r="173" spans="1:17" ht="18" customHeight="1">
      <c r="A173" s="308"/>
      <c r="B173" s="333" t="s">
        <v>444</v>
      </c>
      <c r="C173" s="308"/>
      <c r="D173" s="81"/>
      <c r="E173" s="93"/>
      <c r="F173" s="308"/>
      <c r="G173" s="327"/>
      <c r="H173" s="328"/>
      <c r="I173" s="270"/>
      <c r="J173" s="270"/>
      <c r="K173" s="270"/>
      <c r="L173" s="327"/>
      <c r="M173" s="328"/>
      <c r="N173" s="270"/>
      <c r="O173" s="270"/>
      <c r="P173" s="270"/>
      <c r="Q173" s="736"/>
    </row>
    <row r="174" spans="1:17" ht="18" customHeight="1">
      <c r="A174" s="310">
        <v>31</v>
      </c>
      <c r="B174" s="309" t="s">
        <v>443</v>
      </c>
      <c r="C174" s="308">
        <v>5295160</v>
      </c>
      <c r="D174" s="81" t="s">
        <v>12</v>
      </c>
      <c r="E174" s="93" t="s">
        <v>337</v>
      </c>
      <c r="F174" s="308">
        <v>-400</v>
      </c>
      <c r="G174" s="327">
        <v>996166</v>
      </c>
      <c r="H174" s="328">
        <v>996801</v>
      </c>
      <c r="I174" s="270">
        <f>G174-H174</f>
        <v>-635</v>
      </c>
      <c r="J174" s="270">
        <f>$F174*I174</f>
        <v>254000</v>
      </c>
      <c r="K174" s="270">
        <f>J174/1000000</f>
        <v>0.254</v>
      </c>
      <c r="L174" s="327">
        <v>999896</v>
      </c>
      <c r="M174" s="328">
        <v>999896</v>
      </c>
      <c r="N174" s="270">
        <f>L174-M174</f>
        <v>0</v>
      </c>
      <c r="O174" s="270">
        <f>$F174*N174</f>
        <v>0</v>
      </c>
      <c r="P174" s="270">
        <f>O174/1000000</f>
        <v>0</v>
      </c>
      <c r="Q174" s="462"/>
    </row>
    <row r="175" spans="1:17" s="482" customFormat="1" ht="18">
      <c r="A175" s="351"/>
      <c r="B175" s="333" t="s">
        <v>445</v>
      </c>
      <c r="C175" s="299"/>
      <c r="D175" s="121"/>
      <c r="E175" s="93"/>
      <c r="F175" s="321"/>
      <c r="G175" s="327"/>
      <c r="H175" s="328"/>
      <c r="I175" s="308"/>
      <c r="J175" s="308"/>
      <c r="K175" s="308"/>
      <c r="L175" s="327"/>
      <c r="M175" s="328"/>
      <c r="N175" s="308"/>
      <c r="O175" s="308"/>
      <c r="P175" s="308"/>
      <c r="Q175" s="449"/>
    </row>
    <row r="176" spans="1:17" s="482" customFormat="1" ht="18">
      <c r="A176" s="351">
        <v>32</v>
      </c>
      <c r="B176" s="699" t="s">
        <v>451</v>
      </c>
      <c r="C176" s="299">
        <v>4864960</v>
      </c>
      <c r="D176" s="121" t="s">
        <v>12</v>
      </c>
      <c r="E176" s="93" t="s">
        <v>337</v>
      </c>
      <c r="F176" s="321">
        <v>-1000</v>
      </c>
      <c r="G176" s="327">
        <v>999895</v>
      </c>
      <c r="H176" s="328">
        <v>1000335</v>
      </c>
      <c r="I176" s="328">
        <f>G176-H176</f>
        <v>-440</v>
      </c>
      <c r="J176" s="328">
        <f>$F176*I176</f>
        <v>440000</v>
      </c>
      <c r="K176" s="329">
        <f>J176/1000000</f>
        <v>0.44</v>
      </c>
      <c r="L176" s="327">
        <v>1743</v>
      </c>
      <c r="M176" s="328">
        <v>1743</v>
      </c>
      <c r="N176" s="328">
        <f>L176-M176</f>
        <v>0</v>
      </c>
      <c r="O176" s="328">
        <f>$F176*N176</f>
        <v>0</v>
      </c>
      <c r="P176" s="329">
        <f>O176/1000000</f>
        <v>0</v>
      </c>
      <c r="Q176" s="449"/>
    </row>
    <row r="177" spans="1:17" ht="18">
      <c r="A177" s="351">
        <v>33</v>
      </c>
      <c r="B177" s="699" t="s">
        <v>452</v>
      </c>
      <c r="C177" s="299">
        <v>5128441</v>
      </c>
      <c r="D177" s="121" t="s">
        <v>12</v>
      </c>
      <c r="E177" s="93" t="s">
        <v>337</v>
      </c>
      <c r="F177" s="536">
        <v>-750</v>
      </c>
      <c r="G177" s="327">
        <v>1130</v>
      </c>
      <c r="H177" s="328">
        <v>961</v>
      </c>
      <c r="I177" s="328">
        <f>G177-H177</f>
        <v>169</v>
      </c>
      <c r="J177" s="328">
        <f>$F177*I177</f>
        <v>-126750</v>
      </c>
      <c r="K177" s="329">
        <f>J177/1000000</f>
        <v>-0.12675</v>
      </c>
      <c r="L177" s="327">
        <v>2684</v>
      </c>
      <c r="M177" s="328">
        <v>2684</v>
      </c>
      <c r="N177" s="328">
        <f>L177-M177</f>
        <v>0</v>
      </c>
      <c r="O177" s="328">
        <f>$F177*N177</f>
        <v>0</v>
      </c>
      <c r="P177" s="329">
        <f>O177/1000000</f>
        <v>0</v>
      </c>
      <c r="Q177" s="449"/>
    </row>
    <row r="178" spans="1:17" ht="18" customHeight="1" thickBot="1">
      <c r="A178" s="308"/>
      <c r="B178" s="309"/>
      <c r="C178" s="308"/>
      <c r="D178" s="81"/>
      <c r="E178" s="93"/>
      <c r="F178" s="308"/>
      <c r="G178" s="327"/>
      <c r="H178" s="328"/>
      <c r="I178" s="270"/>
      <c r="J178" s="270"/>
      <c r="K178" s="270"/>
      <c r="L178" s="327"/>
      <c r="M178" s="328"/>
      <c r="N178" s="270"/>
      <c r="O178" s="270"/>
      <c r="P178" s="270"/>
      <c r="Q178" s="736"/>
    </row>
    <row r="179" s="547" customFormat="1" ht="15" customHeight="1"/>
    <row r="181" spans="1:16" ht="20.25">
      <c r="A181" s="303" t="s">
        <v>305</v>
      </c>
      <c r="K181" s="585">
        <f>SUM(K129:K179)</f>
        <v>1.2584271599999999</v>
      </c>
      <c r="P181" s="585">
        <f>SUM(P129:P179)</f>
        <v>-0.16366634</v>
      </c>
    </row>
    <row r="182" spans="1:16" ht="12.75">
      <c r="A182" s="56"/>
      <c r="K182" s="536"/>
      <c r="P182" s="536"/>
    </row>
    <row r="183" spans="1:16" ht="12.75">
      <c r="A183" s="56"/>
      <c r="K183" s="536"/>
      <c r="P183" s="536"/>
    </row>
    <row r="184" spans="1:17" ht="18">
      <c r="A184" s="56"/>
      <c r="K184" s="536"/>
      <c r="P184" s="536"/>
      <c r="Q184" s="581" t="str">
        <f>NDPL!$Q$1</f>
        <v>FEBUARY-2019</v>
      </c>
    </row>
    <row r="185" spans="1:16" ht="12.75">
      <c r="A185" s="56"/>
      <c r="K185" s="536"/>
      <c r="P185" s="536"/>
    </row>
    <row r="186" spans="1:16" ht="12.75">
      <c r="A186" s="56"/>
      <c r="K186" s="536"/>
      <c r="P186" s="536"/>
    </row>
    <row r="187" spans="1:16" ht="12.75">
      <c r="A187" s="56"/>
      <c r="K187" s="536"/>
      <c r="P187" s="536"/>
    </row>
    <row r="188" spans="1:11" ht="13.5" thickBot="1">
      <c r="A188" s="2"/>
      <c r="B188" s="7"/>
      <c r="C188" s="7"/>
      <c r="D188" s="52"/>
      <c r="E188" s="52"/>
      <c r="F188" s="20"/>
      <c r="G188" s="20"/>
      <c r="H188" s="20"/>
      <c r="I188" s="20"/>
      <c r="J188" s="20"/>
      <c r="K188" s="53"/>
    </row>
    <row r="189" spans="1:17" ht="27.75">
      <c r="A189" s="393" t="s">
        <v>189</v>
      </c>
      <c r="B189" s="140"/>
      <c r="C189" s="136"/>
      <c r="D189" s="136"/>
      <c r="E189" s="136"/>
      <c r="F189" s="183"/>
      <c r="G189" s="183"/>
      <c r="H189" s="183"/>
      <c r="I189" s="183"/>
      <c r="J189" s="183"/>
      <c r="K189" s="184"/>
      <c r="L189" s="547"/>
      <c r="M189" s="547"/>
      <c r="N189" s="547"/>
      <c r="O189" s="547"/>
      <c r="P189" s="547"/>
      <c r="Q189" s="548"/>
    </row>
    <row r="190" spans="1:17" ht="24.75" customHeight="1">
      <c r="A190" s="392" t="s">
        <v>307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391">
        <f>K123</f>
        <v>-73.53800174000001</v>
      </c>
      <c r="L190" s="280"/>
      <c r="M190" s="280"/>
      <c r="N190" s="280"/>
      <c r="O190" s="280"/>
      <c r="P190" s="391">
        <f>P123</f>
        <v>0.3435375</v>
      </c>
      <c r="Q190" s="549"/>
    </row>
    <row r="191" spans="1:17" ht="24.75" customHeight="1">
      <c r="A191" s="392" t="s">
        <v>306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1">
        <f>K181</f>
        <v>1.2584271599999999</v>
      </c>
      <c r="L191" s="280"/>
      <c r="M191" s="280"/>
      <c r="N191" s="280"/>
      <c r="O191" s="280"/>
      <c r="P191" s="391">
        <f>P181</f>
        <v>-0.16366634</v>
      </c>
      <c r="Q191" s="549"/>
    </row>
    <row r="192" spans="1:17" ht="24.75" customHeight="1">
      <c r="A192" s="392" t="s">
        <v>308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1">
        <f>'ROHTAK ROAD'!K41</f>
        <v>0.034725000000000006</v>
      </c>
      <c r="L192" s="280"/>
      <c r="M192" s="280"/>
      <c r="N192" s="280"/>
      <c r="O192" s="280"/>
      <c r="P192" s="391">
        <f>'ROHTAK ROAD'!P41</f>
        <v>-0.002</v>
      </c>
      <c r="Q192" s="549"/>
    </row>
    <row r="193" spans="1:17" ht="24.75" customHeight="1">
      <c r="A193" s="392" t="s">
        <v>309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1">
        <f>-MES!K39</f>
        <v>0.0116</v>
      </c>
      <c r="L193" s="280"/>
      <c r="M193" s="280"/>
      <c r="N193" s="280"/>
      <c r="O193" s="280"/>
      <c r="P193" s="391">
        <f>-MES!P39</f>
        <v>-0.167275</v>
      </c>
      <c r="Q193" s="549"/>
    </row>
    <row r="194" spans="1:17" ht="29.25" customHeight="1" thickBot="1">
      <c r="A194" s="394" t="s">
        <v>190</v>
      </c>
      <c r="B194" s="185"/>
      <c r="C194" s="186"/>
      <c r="D194" s="186"/>
      <c r="E194" s="186"/>
      <c r="F194" s="186"/>
      <c r="G194" s="186"/>
      <c r="H194" s="186"/>
      <c r="I194" s="186"/>
      <c r="J194" s="186"/>
      <c r="K194" s="395">
        <f>SUM(K190:K193)</f>
        <v>-72.23324958000002</v>
      </c>
      <c r="L194" s="590"/>
      <c r="M194" s="590"/>
      <c r="N194" s="590"/>
      <c r="O194" s="590"/>
      <c r="P194" s="395">
        <f>SUM(P190:P193)</f>
        <v>0.010596159999999993</v>
      </c>
      <c r="Q194" s="551"/>
    </row>
    <row r="199" ht="13.5" thickBot="1"/>
    <row r="200" spans="1:17" ht="12.75">
      <c r="A200" s="552"/>
      <c r="B200" s="553"/>
      <c r="C200" s="553"/>
      <c r="D200" s="553"/>
      <c r="E200" s="553"/>
      <c r="F200" s="553"/>
      <c r="G200" s="553"/>
      <c r="H200" s="547"/>
      <c r="I200" s="547"/>
      <c r="J200" s="547"/>
      <c r="K200" s="547"/>
      <c r="L200" s="547"/>
      <c r="M200" s="547"/>
      <c r="N200" s="547"/>
      <c r="O200" s="547"/>
      <c r="P200" s="547"/>
      <c r="Q200" s="548"/>
    </row>
    <row r="201" spans="1:17" ht="26.25">
      <c r="A201" s="591" t="s">
        <v>318</v>
      </c>
      <c r="B201" s="555"/>
      <c r="C201" s="555"/>
      <c r="D201" s="555"/>
      <c r="E201" s="555"/>
      <c r="F201" s="555"/>
      <c r="G201" s="555"/>
      <c r="H201" s="482"/>
      <c r="I201" s="482"/>
      <c r="J201" s="482"/>
      <c r="K201" s="482"/>
      <c r="L201" s="482"/>
      <c r="M201" s="482"/>
      <c r="N201" s="482"/>
      <c r="O201" s="482"/>
      <c r="P201" s="482"/>
      <c r="Q201" s="549"/>
    </row>
    <row r="202" spans="1:17" ht="12.75">
      <c r="A202" s="556"/>
      <c r="B202" s="555"/>
      <c r="C202" s="555"/>
      <c r="D202" s="555"/>
      <c r="E202" s="555"/>
      <c r="F202" s="555"/>
      <c r="G202" s="555"/>
      <c r="H202" s="482"/>
      <c r="I202" s="482"/>
      <c r="J202" s="482"/>
      <c r="K202" s="482"/>
      <c r="L202" s="482"/>
      <c r="M202" s="482"/>
      <c r="N202" s="482"/>
      <c r="O202" s="482"/>
      <c r="P202" s="482"/>
      <c r="Q202" s="549"/>
    </row>
    <row r="203" spans="1:17" ht="15.75">
      <c r="A203" s="557"/>
      <c r="B203" s="558"/>
      <c r="C203" s="558"/>
      <c r="D203" s="558"/>
      <c r="E203" s="558"/>
      <c r="F203" s="558"/>
      <c r="G203" s="558"/>
      <c r="H203" s="482"/>
      <c r="I203" s="482"/>
      <c r="J203" s="482"/>
      <c r="K203" s="559" t="s">
        <v>330</v>
      </c>
      <c r="L203" s="482"/>
      <c r="M203" s="482"/>
      <c r="N203" s="482"/>
      <c r="O203" s="482"/>
      <c r="P203" s="559" t="s">
        <v>331</v>
      </c>
      <c r="Q203" s="549"/>
    </row>
    <row r="204" spans="1:17" ht="12.75">
      <c r="A204" s="560"/>
      <c r="B204" s="93"/>
      <c r="C204" s="93"/>
      <c r="D204" s="93"/>
      <c r="E204" s="93"/>
      <c r="F204" s="93"/>
      <c r="G204" s="93"/>
      <c r="H204" s="482"/>
      <c r="I204" s="482"/>
      <c r="J204" s="482"/>
      <c r="K204" s="482"/>
      <c r="L204" s="482"/>
      <c r="M204" s="482"/>
      <c r="N204" s="482"/>
      <c r="O204" s="482"/>
      <c r="P204" s="482"/>
      <c r="Q204" s="549"/>
    </row>
    <row r="205" spans="1:17" ht="12.75">
      <c r="A205" s="560"/>
      <c r="B205" s="93"/>
      <c r="C205" s="93"/>
      <c r="D205" s="93"/>
      <c r="E205" s="93"/>
      <c r="F205" s="93"/>
      <c r="G205" s="93"/>
      <c r="H205" s="482"/>
      <c r="I205" s="482"/>
      <c r="J205" s="482"/>
      <c r="K205" s="482"/>
      <c r="L205" s="482"/>
      <c r="M205" s="482"/>
      <c r="N205" s="482"/>
      <c r="O205" s="482"/>
      <c r="P205" s="482"/>
      <c r="Q205" s="549"/>
    </row>
    <row r="206" spans="1:17" ht="23.25">
      <c r="A206" s="592" t="s">
        <v>321</v>
      </c>
      <c r="B206" s="562"/>
      <c r="C206" s="562"/>
      <c r="D206" s="563"/>
      <c r="E206" s="563"/>
      <c r="F206" s="564"/>
      <c r="G206" s="563"/>
      <c r="H206" s="482"/>
      <c r="I206" s="482"/>
      <c r="J206" s="482"/>
      <c r="K206" s="593">
        <f>K194</f>
        <v>-72.23324958000002</v>
      </c>
      <c r="L206" s="594" t="s">
        <v>319</v>
      </c>
      <c r="M206" s="595"/>
      <c r="N206" s="595"/>
      <c r="O206" s="595"/>
      <c r="P206" s="593">
        <f>P194</f>
        <v>0.010596159999999993</v>
      </c>
      <c r="Q206" s="596" t="s">
        <v>319</v>
      </c>
    </row>
    <row r="207" spans="1:17" ht="23.25">
      <c r="A207" s="567"/>
      <c r="B207" s="568"/>
      <c r="C207" s="568"/>
      <c r="D207" s="555"/>
      <c r="E207" s="555"/>
      <c r="F207" s="569"/>
      <c r="G207" s="555"/>
      <c r="H207" s="482"/>
      <c r="I207" s="482"/>
      <c r="J207" s="482"/>
      <c r="K207" s="595"/>
      <c r="L207" s="597"/>
      <c r="M207" s="595"/>
      <c r="N207" s="595"/>
      <c r="O207" s="595"/>
      <c r="P207" s="595"/>
      <c r="Q207" s="598"/>
    </row>
    <row r="208" spans="1:17" ht="23.25">
      <c r="A208" s="599" t="s">
        <v>320</v>
      </c>
      <c r="B208" s="44"/>
      <c r="C208" s="44"/>
      <c r="D208" s="555"/>
      <c r="E208" s="555"/>
      <c r="F208" s="572"/>
      <c r="G208" s="563"/>
      <c r="H208" s="482"/>
      <c r="I208" s="482"/>
      <c r="J208" s="482"/>
      <c r="K208" s="595">
        <f>'STEPPED UP GENCO'!K40</f>
        <v>0.10966956000000022</v>
      </c>
      <c r="L208" s="594" t="s">
        <v>319</v>
      </c>
      <c r="M208" s="595"/>
      <c r="N208" s="595"/>
      <c r="O208" s="595"/>
      <c r="P208" s="593">
        <f>'STEPPED UP GENCO'!P40</f>
        <v>0</v>
      </c>
      <c r="Q208" s="596" t="s">
        <v>319</v>
      </c>
    </row>
    <row r="209" spans="1:17" ht="15">
      <c r="A209" s="573"/>
      <c r="B209" s="482"/>
      <c r="C209" s="482"/>
      <c r="D209" s="482"/>
      <c r="E209" s="482"/>
      <c r="F209" s="482"/>
      <c r="G209" s="482"/>
      <c r="H209" s="482"/>
      <c r="I209" s="482"/>
      <c r="J209" s="482"/>
      <c r="K209" s="482"/>
      <c r="L209" s="265"/>
      <c r="M209" s="482"/>
      <c r="N209" s="482"/>
      <c r="O209" s="482"/>
      <c r="P209" s="482"/>
      <c r="Q209" s="600"/>
    </row>
    <row r="210" spans="1:17" ht="15">
      <c r="A210" s="573"/>
      <c r="B210" s="482"/>
      <c r="C210" s="482"/>
      <c r="D210" s="482"/>
      <c r="E210" s="482"/>
      <c r="F210" s="482"/>
      <c r="G210" s="482"/>
      <c r="H210" s="482"/>
      <c r="I210" s="482"/>
      <c r="J210" s="482"/>
      <c r="K210" s="482"/>
      <c r="L210" s="265"/>
      <c r="M210" s="482"/>
      <c r="N210" s="482"/>
      <c r="O210" s="482"/>
      <c r="P210" s="482"/>
      <c r="Q210" s="600"/>
    </row>
    <row r="211" spans="1:17" ht="15">
      <c r="A211" s="573"/>
      <c r="B211" s="482"/>
      <c r="C211" s="482"/>
      <c r="D211" s="482"/>
      <c r="E211" s="482"/>
      <c r="F211" s="482"/>
      <c r="G211" s="482"/>
      <c r="H211" s="482"/>
      <c r="I211" s="482"/>
      <c r="J211" s="482"/>
      <c r="K211" s="482"/>
      <c r="L211" s="265"/>
      <c r="M211" s="482"/>
      <c r="N211" s="482"/>
      <c r="O211" s="482"/>
      <c r="P211" s="482"/>
      <c r="Q211" s="600"/>
    </row>
    <row r="212" spans="1:17" ht="23.25">
      <c r="A212" s="573"/>
      <c r="B212" s="482"/>
      <c r="C212" s="482"/>
      <c r="D212" s="482"/>
      <c r="E212" s="482"/>
      <c r="F212" s="482"/>
      <c r="G212" s="482"/>
      <c r="H212" s="562"/>
      <c r="I212" s="562"/>
      <c r="J212" s="601" t="s">
        <v>322</v>
      </c>
      <c r="K212" s="602">
        <f>SUM(K206:K211)</f>
        <v>-72.12358002000002</v>
      </c>
      <c r="L212" s="601" t="s">
        <v>319</v>
      </c>
      <c r="M212" s="595"/>
      <c r="N212" s="595"/>
      <c r="O212" s="595"/>
      <c r="P212" s="602">
        <f>SUM(P206:P211)</f>
        <v>0.010596159999999993</v>
      </c>
      <c r="Q212" s="601" t="s">
        <v>319</v>
      </c>
    </row>
    <row r="213" spans="1:17" ht="13.5" thickBot="1">
      <c r="A213" s="574"/>
      <c r="B213" s="550"/>
      <c r="C213" s="550"/>
      <c r="D213" s="550"/>
      <c r="E213" s="550"/>
      <c r="F213" s="550"/>
      <c r="G213" s="550"/>
      <c r="H213" s="550"/>
      <c r="I213" s="550"/>
      <c r="J213" s="550"/>
      <c r="K213" s="550"/>
      <c r="L213" s="550"/>
      <c r="M213" s="550"/>
      <c r="N213" s="550"/>
      <c r="O213" s="550"/>
      <c r="P213" s="550"/>
      <c r="Q213" s="55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4" max="18" man="1"/>
    <brk id="18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85" zoomScaleNormal="70" zoomScaleSheetLayoutView="85" zoomScalePageLayoutView="50" workbookViewId="0" topLeftCell="A38">
      <selection activeCell="K84" sqref="K84"/>
    </sheetView>
  </sheetViews>
  <sheetFormatPr defaultColWidth="9.140625" defaultRowHeight="12.75"/>
  <cols>
    <col min="1" max="1" width="5.140625" style="445" customWidth="1"/>
    <col min="2" max="2" width="20.8515625" style="445" customWidth="1"/>
    <col min="3" max="3" width="11.28125" style="445" customWidth="1"/>
    <col min="4" max="4" width="9.140625" style="445" customWidth="1"/>
    <col min="5" max="5" width="14.421875" style="445" customWidth="1"/>
    <col min="6" max="6" width="7.00390625" style="445" customWidth="1"/>
    <col min="7" max="7" width="11.421875" style="445" customWidth="1"/>
    <col min="8" max="8" width="13.00390625" style="445" customWidth="1"/>
    <col min="9" max="9" width="9.00390625" style="445" customWidth="1"/>
    <col min="10" max="10" width="12.28125" style="445" customWidth="1"/>
    <col min="11" max="11" width="15.140625" style="445" customWidth="1"/>
    <col min="12" max="12" width="12.8515625" style="445" customWidth="1"/>
    <col min="13" max="13" width="13.28125" style="445" customWidth="1"/>
    <col min="14" max="14" width="11.421875" style="445" customWidth="1"/>
    <col min="15" max="15" width="13.140625" style="445" customWidth="1"/>
    <col min="16" max="16" width="14.7109375" style="445" customWidth="1"/>
    <col min="17" max="17" width="15.00390625" style="445" customWidth="1"/>
    <col min="18" max="18" width="0.13671875" style="445" customWidth="1"/>
    <col min="19" max="19" width="1.57421875" style="445" hidden="1" customWidth="1"/>
    <col min="20" max="20" width="9.140625" style="445" hidden="1" customWidth="1"/>
    <col min="21" max="21" width="4.28125" style="445" hidden="1" customWidth="1"/>
    <col min="22" max="22" width="4.00390625" style="445" hidden="1" customWidth="1"/>
    <col min="23" max="23" width="3.8515625" style="445" hidden="1" customWidth="1"/>
    <col min="24" max="16384" width="9.140625" style="445" customWidth="1"/>
  </cols>
  <sheetData>
    <row r="1" spans="1:17" ht="26.25">
      <c r="A1" s="1" t="s">
        <v>231</v>
      </c>
      <c r="Q1" s="497" t="str">
        <f>NDPL!Q1</f>
        <v>FEBUARY-2019</v>
      </c>
    </row>
    <row r="2" ht="18.75" customHeight="1">
      <c r="A2" s="78" t="s">
        <v>232</v>
      </c>
    </row>
    <row r="3" ht="23.25">
      <c r="A3" s="178" t="s">
        <v>206</v>
      </c>
    </row>
    <row r="4" spans="1:16" ht="24" thickBot="1">
      <c r="A4" s="383" t="s">
        <v>207</v>
      </c>
      <c r="G4" s="482"/>
      <c r="H4" s="482"/>
      <c r="I4" s="45" t="s">
        <v>386</v>
      </c>
      <c r="J4" s="482"/>
      <c r="K4" s="482"/>
      <c r="L4" s="482"/>
      <c r="M4" s="482"/>
      <c r="N4" s="45" t="s">
        <v>387</v>
      </c>
      <c r="O4" s="482"/>
      <c r="P4" s="482"/>
    </row>
    <row r="5" spans="1:17" ht="62.25" customHeight="1" thickBot="1" thickTop="1">
      <c r="A5" s="503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28/02/2019</v>
      </c>
      <c r="H5" s="505" t="str">
        <f>NDPL!H5</f>
        <v>INTIAL READING 01/02/2019</v>
      </c>
      <c r="I5" s="505" t="s">
        <v>4</v>
      </c>
      <c r="J5" s="505" t="s">
        <v>5</v>
      </c>
      <c r="K5" s="505" t="s">
        <v>6</v>
      </c>
      <c r="L5" s="503" t="str">
        <f>NDPL!G5</f>
        <v>FINAL READING 28/02/2019</v>
      </c>
      <c r="M5" s="505" t="str">
        <f>NDPL!H5</f>
        <v>INTIAL READING 01/02/2019</v>
      </c>
      <c r="N5" s="505" t="s">
        <v>4</v>
      </c>
      <c r="O5" s="505" t="s">
        <v>5</v>
      </c>
      <c r="P5" s="505" t="s">
        <v>6</v>
      </c>
      <c r="Q5" s="506" t="s">
        <v>301</v>
      </c>
    </row>
    <row r="6" ht="14.25" thickBot="1" thickTop="1"/>
    <row r="7" spans="1:17" ht="18" customHeight="1" thickTop="1">
      <c r="A7" s="152"/>
      <c r="B7" s="153" t="s">
        <v>191</v>
      </c>
      <c r="C7" s="154"/>
      <c r="D7" s="154"/>
      <c r="E7" s="154"/>
      <c r="F7" s="154"/>
      <c r="G7" s="59"/>
      <c r="H7" s="603"/>
      <c r="I7" s="604"/>
      <c r="J7" s="604"/>
      <c r="K7" s="604"/>
      <c r="L7" s="605"/>
      <c r="M7" s="603"/>
      <c r="N7" s="603"/>
      <c r="O7" s="603"/>
      <c r="P7" s="603"/>
      <c r="Q7" s="535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6"/>
      <c r="I8" s="412"/>
      <c r="J8" s="412"/>
      <c r="K8" s="412"/>
      <c r="L8" s="607"/>
      <c r="M8" s="606"/>
      <c r="N8" s="385"/>
      <c r="O8" s="385"/>
      <c r="P8" s="385"/>
      <c r="Q8" s="449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6" t="s">
        <v>337</v>
      </c>
      <c r="F9" s="162">
        <v>266.67</v>
      </c>
      <c r="G9" s="437">
        <v>3254</v>
      </c>
      <c r="H9" s="463">
        <v>3494</v>
      </c>
      <c r="I9" s="412">
        <f>G9-H9</f>
        <v>-240</v>
      </c>
      <c r="J9" s="412">
        <f aca="true" t="shared" si="0" ref="J9:J18">$F9*I9</f>
        <v>-64000.8</v>
      </c>
      <c r="K9" s="412">
        <f aca="true" t="shared" si="1" ref="K9:K18">J9/1000000</f>
        <v>-0.0640008</v>
      </c>
      <c r="L9" s="437">
        <v>2196</v>
      </c>
      <c r="M9" s="463">
        <v>2196</v>
      </c>
      <c r="N9" s="412">
        <f>L9-M9</f>
        <v>0</v>
      </c>
      <c r="O9" s="412">
        <f aca="true" t="shared" si="2" ref="O9:O18">$F9*N9</f>
        <v>0</v>
      </c>
      <c r="P9" s="412">
        <f aca="true" t="shared" si="3" ref="P9:P18">O9/1000000</f>
        <v>0</v>
      </c>
      <c r="Q9" s="478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6" t="s">
        <v>337</v>
      </c>
      <c r="F10" s="162">
        <v>100</v>
      </c>
      <c r="G10" s="327">
        <v>89389</v>
      </c>
      <c r="H10" s="264">
        <v>88350</v>
      </c>
      <c r="I10" s="412">
        <f aca="true" t="shared" si="4" ref="I10:I15">G10-H10</f>
        <v>1039</v>
      </c>
      <c r="J10" s="412">
        <f t="shared" si="0"/>
        <v>103900</v>
      </c>
      <c r="K10" s="412">
        <f t="shared" si="1"/>
        <v>0.1039</v>
      </c>
      <c r="L10" s="437">
        <v>149421</v>
      </c>
      <c r="M10" s="463">
        <v>149421</v>
      </c>
      <c r="N10" s="409">
        <f aca="true" t="shared" si="5" ref="N10:N15">L10-M10</f>
        <v>0</v>
      </c>
      <c r="O10" s="409">
        <f t="shared" si="2"/>
        <v>0</v>
      </c>
      <c r="P10" s="409">
        <f t="shared" si="3"/>
        <v>0</v>
      </c>
      <c r="Q10" s="449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6" t="s">
        <v>337</v>
      </c>
      <c r="F11" s="162">
        <v>200</v>
      </c>
      <c r="G11" s="437">
        <v>995220</v>
      </c>
      <c r="H11" s="463">
        <v>996459</v>
      </c>
      <c r="I11" s="412">
        <f>G11-H11</f>
        <v>-1239</v>
      </c>
      <c r="J11" s="412">
        <f t="shared" si="0"/>
        <v>-247800</v>
      </c>
      <c r="K11" s="412">
        <f t="shared" si="1"/>
        <v>-0.2478</v>
      </c>
      <c r="L11" s="437">
        <v>998999</v>
      </c>
      <c r="M11" s="463">
        <v>998999</v>
      </c>
      <c r="N11" s="412">
        <f>L11-M11</f>
        <v>0</v>
      </c>
      <c r="O11" s="412">
        <f t="shared" si="2"/>
        <v>0</v>
      </c>
      <c r="P11" s="412">
        <f t="shared" si="3"/>
        <v>0</v>
      </c>
      <c r="Q11" s="610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6" t="s">
        <v>337</v>
      </c>
      <c r="F12" s="162">
        <v>200</v>
      </c>
      <c r="G12" s="437">
        <v>59735</v>
      </c>
      <c r="H12" s="463">
        <v>58015</v>
      </c>
      <c r="I12" s="412">
        <f t="shared" si="4"/>
        <v>1720</v>
      </c>
      <c r="J12" s="412">
        <f t="shared" si="0"/>
        <v>344000</v>
      </c>
      <c r="K12" s="412">
        <f t="shared" si="1"/>
        <v>0.344</v>
      </c>
      <c r="L12" s="437">
        <v>124666</v>
      </c>
      <c r="M12" s="463">
        <v>124666</v>
      </c>
      <c r="N12" s="409">
        <f t="shared" si="5"/>
        <v>0</v>
      </c>
      <c r="O12" s="409">
        <f t="shared" si="2"/>
        <v>0</v>
      </c>
      <c r="P12" s="409">
        <f t="shared" si="3"/>
        <v>0</v>
      </c>
      <c r="Q12" s="690"/>
    </row>
    <row r="13" spans="1:17" ht="18" customHeight="1">
      <c r="A13" s="155">
        <v>5</v>
      </c>
      <c r="B13" s="156" t="s">
        <v>112</v>
      </c>
      <c r="C13" s="157">
        <v>4864968</v>
      </c>
      <c r="D13" s="161" t="s">
        <v>12</v>
      </c>
      <c r="E13" s="246" t="s">
        <v>337</v>
      </c>
      <c r="F13" s="162">
        <v>800</v>
      </c>
      <c r="G13" s="437">
        <v>293</v>
      </c>
      <c r="H13" s="328">
        <v>48</v>
      </c>
      <c r="I13" s="412">
        <f>G13-H13</f>
        <v>245</v>
      </c>
      <c r="J13" s="412">
        <f>$F13*I13</f>
        <v>196000</v>
      </c>
      <c r="K13" s="412">
        <f>J13/1000000</f>
        <v>0.196</v>
      </c>
      <c r="L13" s="437">
        <v>24</v>
      </c>
      <c r="M13" s="328">
        <v>3</v>
      </c>
      <c r="N13" s="409">
        <f>L13-M13</f>
        <v>21</v>
      </c>
      <c r="O13" s="409">
        <f>$F13*N13</f>
        <v>16800</v>
      </c>
      <c r="P13" s="409">
        <f>O13/1000000</f>
        <v>0.0168</v>
      </c>
      <c r="Q13" s="793"/>
    </row>
    <row r="14" spans="1:17" ht="18" customHeight="1">
      <c r="A14" s="155">
        <v>6</v>
      </c>
      <c r="B14" s="156" t="s">
        <v>362</v>
      </c>
      <c r="C14" s="157">
        <v>4865004</v>
      </c>
      <c r="D14" s="161" t="s">
        <v>12</v>
      </c>
      <c r="E14" s="246" t="s">
        <v>337</v>
      </c>
      <c r="F14" s="162">
        <v>800</v>
      </c>
      <c r="G14" s="437">
        <v>3084</v>
      </c>
      <c r="H14" s="328">
        <v>3101</v>
      </c>
      <c r="I14" s="412">
        <f>G14-H14</f>
        <v>-17</v>
      </c>
      <c r="J14" s="412">
        <f t="shared" si="0"/>
        <v>-13600</v>
      </c>
      <c r="K14" s="412">
        <f t="shared" si="1"/>
        <v>-0.0136</v>
      </c>
      <c r="L14" s="437">
        <v>705</v>
      </c>
      <c r="M14" s="328">
        <v>705</v>
      </c>
      <c r="N14" s="409">
        <f>L14-M14</f>
        <v>0</v>
      </c>
      <c r="O14" s="409">
        <f t="shared" si="2"/>
        <v>0</v>
      </c>
      <c r="P14" s="409">
        <f t="shared" si="3"/>
        <v>0</v>
      </c>
      <c r="Q14" s="478"/>
    </row>
    <row r="15" spans="1:17" ht="18" customHeight="1">
      <c r="A15" s="155">
        <v>7</v>
      </c>
      <c r="B15" s="348" t="s">
        <v>384</v>
      </c>
      <c r="C15" s="351">
        <v>5128434</v>
      </c>
      <c r="D15" s="161" t="s">
        <v>12</v>
      </c>
      <c r="E15" s="246" t="s">
        <v>337</v>
      </c>
      <c r="F15" s="357">
        <v>800</v>
      </c>
      <c r="G15" s="437">
        <v>965993</v>
      </c>
      <c r="H15" s="328">
        <v>967249</v>
      </c>
      <c r="I15" s="412">
        <f t="shared" si="4"/>
        <v>-1256</v>
      </c>
      <c r="J15" s="412">
        <f t="shared" si="0"/>
        <v>-1004800</v>
      </c>
      <c r="K15" s="412">
        <f t="shared" si="1"/>
        <v>-1.0048</v>
      </c>
      <c r="L15" s="437">
        <v>985959</v>
      </c>
      <c r="M15" s="328">
        <v>985959</v>
      </c>
      <c r="N15" s="409">
        <f t="shared" si="5"/>
        <v>0</v>
      </c>
      <c r="O15" s="409">
        <f t="shared" si="2"/>
        <v>0</v>
      </c>
      <c r="P15" s="409">
        <f t="shared" si="3"/>
        <v>0</v>
      </c>
      <c r="Q15" s="449"/>
    </row>
    <row r="16" spans="1:17" ht="18" customHeight="1">
      <c r="A16" s="155">
        <v>8</v>
      </c>
      <c r="B16" s="348" t="s">
        <v>383</v>
      </c>
      <c r="C16" s="351">
        <v>4864998</v>
      </c>
      <c r="D16" s="161" t="s">
        <v>12</v>
      </c>
      <c r="E16" s="246" t="s">
        <v>337</v>
      </c>
      <c r="F16" s="357">
        <v>800</v>
      </c>
      <c r="G16" s="437">
        <v>967218</v>
      </c>
      <c r="H16" s="328">
        <v>968186</v>
      </c>
      <c r="I16" s="412">
        <f>G16-H16</f>
        <v>-968</v>
      </c>
      <c r="J16" s="412">
        <f t="shared" si="0"/>
        <v>-774400</v>
      </c>
      <c r="K16" s="412">
        <f t="shared" si="1"/>
        <v>-0.7744</v>
      </c>
      <c r="L16" s="437">
        <v>986530</v>
      </c>
      <c r="M16" s="328">
        <v>986530</v>
      </c>
      <c r="N16" s="409">
        <f>L16-M16</f>
        <v>0</v>
      </c>
      <c r="O16" s="409">
        <f t="shared" si="2"/>
        <v>0</v>
      </c>
      <c r="P16" s="409">
        <f t="shared" si="3"/>
        <v>0</v>
      </c>
      <c r="Q16" s="449"/>
    </row>
    <row r="17" spans="1:17" ht="18" customHeight="1">
      <c r="A17" s="155">
        <v>9</v>
      </c>
      <c r="B17" s="348" t="s">
        <v>377</v>
      </c>
      <c r="C17" s="351">
        <v>4864993</v>
      </c>
      <c r="D17" s="161" t="s">
        <v>12</v>
      </c>
      <c r="E17" s="246" t="s">
        <v>337</v>
      </c>
      <c r="F17" s="357">
        <v>800</v>
      </c>
      <c r="G17" s="437">
        <v>975137</v>
      </c>
      <c r="H17" s="328">
        <v>976942</v>
      </c>
      <c r="I17" s="412">
        <f>G17-H17</f>
        <v>-1805</v>
      </c>
      <c r="J17" s="412">
        <f t="shared" si="0"/>
        <v>-1444000</v>
      </c>
      <c r="K17" s="412">
        <f t="shared" si="1"/>
        <v>-1.444</v>
      </c>
      <c r="L17" s="437">
        <v>992674</v>
      </c>
      <c r="M17" s="328">
        <v>992674</v>
      </c>
      <c r="N17" s="409">
        <f>L17-M17</f>
        <v>0</v>
      </c>
      <c r="O17" s="409">
        <f t="shared" si="2"/>
        <v>0</v>
      </c>
      <c r="P17" s="409">
        <f t="shared" si="3"/>
        <v>0</v>
      </c>
      <c r="Q17" s="479"/>
    </row>
    <row r="18" spans="1:17" ht="15.75" customHeight="1">
      <c r="A18" s="155">
        <v>10</v>
      </c>
      <c r="B18" s="348" t="s">
        <v>419</v>
      </c>
      <c r="C18" s="351">
        <v>5128447</v>
      </c>
      <c r="D18" s="161" t="s">
        <v>12</v>
      </c>
      <c r="E18" s="246" t="s">
        <v>337</v>
      </c>
      <c r="F18" s="357">
        <v>800</v>
      </c>
      <c r="G18" s="437">
        <v>968482</v>
      </c>
      <c r="H18" s="328">
        <v>969462</v>
      </c>
      <c r="I18" s="264">
        <f>G18-H18</f>
        <v>-980</v>
      </c>
      <c r="J18" s="264">
        <f t="shared" si="0"/>
        <v>-784000</v>
      </c>
      <c r="K18" s="264">
        <f t="shared" si="1"/>
        <v>-0.784</v>
      </c>
      <c r="L18" s="437">
        <v>994421</v>
      </c>
      <c r="M18" s="328">
        <v>994421</v>
      </c>
      <c r="N18" s="328">
        <f>L18-M18</f>
        <v>0</v>
      </c>
      <c r="O18" s="328">
        <f t="shared" si="2"/>
        <v>0</v>
      </c>
      <c r="P18" s="328">
        <f t="shared" si="3"/>
        <v>0</v>
      </c>
      <c r="Q18" s="479"/>
    </row>
    <row r="19" spans="1:17" ht="18" customHeight="1">
      <c r="A19" s="155"/>
      <c r="B19" s="163" t="s">
        <v>368</v>
      </c>
      <c r="C19" s="157"/>
      <c r="D19" s="161"/>
      <c r="E19" s="246"/>
      <c r="F19" s="162"/>
      <c r="G19" s="102"/>
      <c r="H19" s="385"/>
      <c r="I19" s="412"/>
      <c r="J19" s="412"/>
      <c r="K19" s="412"/>
      <c r="L19" s="386"/>
      <c r="M19" s="385"/>
      <c r="N19" s="409"/>
      <c r="O19" s="409"/>
      <c r="P19" s="409"/>
      <c r="Q19" s="449"/>
    </row>
    <row r="20" spans="1:17" ht="18" customHeight="1">
      <c r="A20" s="155">
        <v>11</v>
      </c>
      <c r="B20" s="156" t="s">
        <v>192</v>
      </c>
      <c r="C20" s="157">
        <v>4865161</v>
      </c>
      <c r="D20" s="158" t="s">
        <v>12</v>
      </c>
      <c r="E20" s="246" t="s">
        <v>337</v>
      </c>
      <c r="F20" s="162">
        <v>50</v>
      </c>
      <c r="G20" s="437">
        <v>990108</v>
      </c>
      <c r="H20" s="328">
        <v>991414</v>
      </c>
      <c r="I20" s="412">
        <f aca="true" t="shared" si="6" ref="I20:I25">G20-H20</f>
        <v>-1306</v>
      </c>
      <c r="J20" s="412">
        <f aca="true" t="shared" si="7" ref="J20:J25">$F20*I20</f>
        <v>-65300</v>
      </c>
      <c r="K20" s="412">
        <f aca="true" t="shared" si="8" ref="K20:K25">J20/1000000</f>
        <v>-0.0653</v>
      </c>
      <c r="L20" s="437">
        <v>19246</v>
      </c>
      <c r="M20" s="328">
        <v>19250</v>
      </c>
      <c r="N20" s="409">
        <f aca="true" t="shared" si="9" ref="N20:N25">L20-M20</f>
        <v>-4</v>
      </c>
      <c r="O20" s="409">
        <f aca="true" t="shared" si="10" ref="O20:O25">$F20*N20</f>
        <v>-200</v>
      </c>
      <c r="P20" s="409">
        <f aca="true" t="shared" si="11" ref="P20:P25">O20/1000000</f>
        <v>-0.0002</v>
      </c>
      <c r="Q20" s="449"/>
    </row>
    <row r="21" spans="1:17" ht="13.5" customHeight="1">
      <c r="A21" s="155">
        <v>12</v>
      </c>
      <c r="B21" s="156" t="s">
        <v>193</v>
      </c>
      <c r="C21" s="157">
        <v>4865131</v>
      </c>
      <c r="D21" s="161" t="s">
        <v>12</v>
      </c>
      <c r="E21" s="246" t="s">
        <v>337</v>
      </c>
      <c r="F21" s="162">
        <v>75</v>
      </c>
      <c r="G21" s="437">
        <v>982344</v>
      </c>
      <c r="H21" s="328">
        <v>983649</v>
      </c>
      <c r="I21" s="463">
        <f t="shared" si="6"/>
        <v>-1305</v>
      </c>
      <c r="J21" s="463">
        <f t="shared" si="7"/>
        <v>-97875</v>
      </c>
      <c r="K21" s="463">
        <f t="shared" si="8"/>
        <v>-0.097875</v>
      </c>
      <c r="L21" s="437">
        <v>22786</v>
      </c>
      <c r="M21" s="328">
        <v>22786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49"/>
    </row>
    <row r="22" spans="1:17" ht="18" customHeight="1">
      <c r="A22" s="155">
        <v>13</v>
      </c>
      <c r="B22" s="159" t="s">
        <v>194</v>
      </c>
      <c r="C22" s="157">
        <v>4902512</v>
      </c>
      <c r="D22" s="161" t="s">
        <v>12</v>
      </c>
      <c r="E22" s="246" t="s">
        <v>337</v>
      </c>
      <c r="F22" s="162">
        <v>500</v>
      </c>
      <c r="G22" s="437">
        <v>999721</v>
      </c>
      <c r="H22" s="328">
        <v>999897</v>
      </c>
      <c r="I22" s="412">
        <f t="shared" si="6"/>
        <v>-176</v>
      </c>
      <c r="J22" s="412">
        <f t="shared" si="7"/>
        <v>-88000</v>
      </c>
      <c r="K22" s="412">
        <f t="shared" si="8"/>
        <v>-0.088</v>
      </c>
      <c r="L22" s="437">
        <v>5204</v>
      </c>
      <c r="M22" s="328">
        <v>5204</v>
      </c>
      <c r="N22" s="409">
        <f t="shared" si="9"/>
        <v>0</v>
      </c>
      <c r="O22" s="409">
        <f t="shared" si="10"/>
        <v>0</v>
      </c>
      <c r="P22" s="409">
        <f t="shared" si="11"/>
        <v>0</v>
      </c>
      <c r="Q22" s="449"/>
    </row>
    <row r="23" spans="1:17" ht="18" customHeight="1">
      <c r="A23" s="155">
        <v>14</v>
      </c>
      <c r="B23" s="156" t="s">
        <v>195</v>
      </c>
      <c r="C23" s="157">
        <v>4865178</v>
      </c>
      <c r="D23" s="161" t="s">
        <v>12</v>
      </c>
      <c r="E23" s="246" t="s">
        <v>337</v>
      </c>
      <c r="F23" s="162">
        <v>375</v>
      </c>
      <c r="G23" s="437">
        <v>999222</v>
      </c>
      <c r="H23" s="328">
        <v>999268</v>
      </c>
      <c r="I23" s="412">
        <f t="shared" si="6"/>
        <v>-46</v>
      </c>
      <c r="J23" s="412">
        <f t="shared" si="7"/>
        <v>-17250</v>
      </c>
      <c r="K23" s="412">
        <f t="shared" si="8"/>
        <v>-0.01725</v>
      </c>
      <c r="L23" s="437">
        <v>7710</v>
      </c>
      <c r="M23" s="328">
        <v>7710</v>
      </c>
      <c r="N23" s="409">
        <f t="shared" si="9"/>
        <v>0</v>
      </c>
      <c r="O23" s="409">
        <f t="shared" si="10"/>
        <v>0</v>
      </c>
      <c r="P23" s="409">
        <f t="shared" si="11"/>
        <v>0</v>
      </c>
      <c r="Q23" s="449"/>
    </row>
    <row r="24" spans="1:17" ht="18" customHeight="1">
      <c r="A24" s="155">
        <v>15</v>
      </c>
      <c r="B24" s="156" t="s">
        <v>196</v>
      </c>
      <c r="C24" s="157">
        <v>4865128</v>
      </c>
      <c r="D24" s="161" t="s">
        <v>12</v>
      </c>
      <c r="E24" s="246" t="s">
        <v>337</v>
      </c>
      <c r="F24" s="162">
        <v>100</v>
      </c>
      <c r="G24" s="437">
        <v>983610</v>
      </c>
      <c r="H24" s="328">
        <v>984463</v>
      </c>
      <c r="I24" s="412">
        <f t="shared" si="6"/>
        <v>-853</v>
      </c>
      <c r="J24" s="412">
        <f t="shared" si="7"/>
        <v>-85300</v>
      </c>
      <c r="K24" s="412">
        <f t="shared" si="8"/>
        <v>-0.0853</v>
      </c>
      <c r="L24" s="437">
        <v>340330</v>
      </c>
      <c r="M24" s="328">
        <v>340335</v>
      </c>
      <c r="N24" s="409">
        <f t="shared" si="9"/>
        <v>-5</v>
      </c>
      <c r="O24" s="409">
        <f t="shared" si="10"/>
        <v>-500</v>
      </c>
      <c r="P24" s="409">
        <f t="shared" si="11"/>
        <v>-0.0005</v>
      </c>
      <c r="Q24" s="449"/>
    </row>
    <row r="25" spans="1:17" ht="18" customHeight="1">
      <c r="A25" s="155">
        <v>16</v>
      </c>
      <c r="B25" s="156" t="s">
        <v>197</v>
      </c>
      <c r="C25" s="157">
        <v>4865159</v>
      </c>
      <c r="D25" s="158" t="s">
        <v>12</v>
      </c>
      <c r="E25" s="246" t="s">
        <v>337</v>
      </c>
      <c r="F25" s="162">
        <v>75</v>
      </c>
      <c r="G25" s="437">
        <v>4297</v>
      </c>
      <c r="H25" s="328">
        <v>3767</v>
      </c>
      <c r="I25" s="412">
        <f t="shared" si="6"/>
        <v>530</v>
      </c>
      <c r="J25" s="412">
        <f t="shared" si="7"/>
        <v>39750</v>
      </c>
      <c r="K25" s="412">
        <f t="shared" si="8"/>
        <v>0.03975</v>
      </c>
      <c r="L25" s="437">
        <v>36244</v>
      </c>
      <c r="M25" s="328">
        <v>36236</v>
      </c>
      <c r="N25" s="409">
        <f t="shared" si="9"/>
        <v>8</v>
      </c>
      <c r="O25" s="409">
        <f t="shared" si="10"/>
        <v>600</v>
      </c>
      <c r="P25" s="409">
        <f t="shared" si="11"/>
        <v>0.0006</v>
      </c>
      <c r="Q25" s="449"/>
    </row>
    <row r="26" spans="1:17" ht="18" customHeight="1">
      <c r="A26" s="155">
        <v>17</v>
      </c>
      <c r="B26" s="156" t="s">
        <v>198</v>
      </c>
      <c r="C26" s="157">
        <v>4865122</v>
      </c>
      <c r="D26" s="161" t="s">
        <v>12</v>
      </c>
      <c r="E26" s="246" t="s">
        <v>337</v>
      </c>
      <c r="F26" s="162">
        <v>100</v>
      </c>
      <c r="G26" s="437">
        <v>7065</v>
      </c>
      <c r="H26" s="328">
        <v>6538</v>
      </c>
      <c r="I26" s="412">
        <f>G26-H26</f>
        <v>527</v>
      </c>
      <c r="J26" s="412">
        <f>$F26*I26</f>
        <v>52700</v>
      </c>
      <c r="K26" s="412">
        <f>J26/1000000</f>
        <v>0.0527</v>
      </c>
      <c r="L26" s="437">
        <v>1306</v>
      </c>
      <c r="M26" s="328">
        <v>1306</v>
      </c>
      <c r="N26" s="409">
        <f>L26-M26</f>
        <v>0</v>
      </c>
      <c r="O26" s="409">
        <f>$F26*N26</f>
        <v>0</v>
      </c>
      <c r="P26" s="409">
        <f>O26/1000000</f>
        <v>0</v>
      </c>
      <c r="Q26" s="479"/>
    </row>
    <row r="27" spans="1:17" ht="18" customHeight="1">
      <c r="A27" s="155"/>
      <c r="B27" s="164" t="s">
        <v>199</v>
      </c>
      <c r="C27" s="157"/>
      <c r="D27" s="161"/>
      <c r="E27" s="246"/>
      <c r="F27" s="162"/>
      <c r="G27" s="102"/>
      <c r="H27" s="385"/>
      <c r="I27" s="412"/>
      <c r="J27" s="412"/>
      <c r="K27" s="412"/>
      <c r="L27" s="386"/>
      <c r="M27" s="385"/>
      <c r="N27" s="409"/>
      <c r="O27" s="409"/>
      <c r="P27" s="409"/>
      <c r="Q27" s="449"/>
    </row>
    <row r="28" spans="1:17" ht="18" customHeight="1">
      <c r="A28" s="155">
        <v>19</v>
      </c>
      <c r="B28" s="156" t="s">
        <v>200</v>
      </c>
      <c r="C28" s="157">
        <v>4865037</v>
      </c>
      <c r="D28" s="161" t="s">
        <v>12</v>
      </c>
      <c r="E28" s="246" t="s">
        <v>337</v>
      </c>
      <c r="F28" s="162">
        <v>1000</v>
      </c>
      <c r="G28" s="437">
        <v>997051</v>
      </c>
      <c r="H28" s="328">
        <v>997520</v>
      </c>
      <c r="I28" s="412">
        <f>G28-H28</f>
        <v>-469</v>
      </c>
      <c r="J28" s="412">
        <f>$F28*I28</f>
        <v>-469000</v>
      </c>
      <c r="K28" s="412">
        <f>J28/1000000</f>
        <v>-0.469</v>
      </c>
      <c r="L28" s="437">
        <v>102136</v>
      </c>
      <c r="M28" s="328">
        <v>102136</v>
      </c>
      <c r="N28" s="409">
        <f>L28-M28</f>
        <v>0</v>
      </c>
      <c r="O28" s="409">
        <f>$F28*N28</f>
        <v>0</v>
      </c>
      <c r="P28" s="409">
        <f>O28/1000000</f>
        <v>0</v>
      </c>
      <c r="Q28" s="449"/>
    </row>
    <row r="29" spans="1:17" ht="18" customHeight="1">
      <c r="A29" s="155">
        <v>20</v>
      </c>
      <c r="B29" s="156" t="s">
        <v>201</v>
      </c>
      <c r="C29" s="157">
        <v>4865000</v>
      </c>
      <c r="D29" s="161" t="s">
        <v>12</v>
      </c>
      <c r="E29" s="246" t="s">
        <v>337</v>
      </c>
      <c r="F29" s="162">
        <v>1000</v>
      </c>
      <c r="G29" s="437">
        <v>996800</v>
      </c>
      <c r="H29" s="328">
        <v>997496</v>
      </c>
      <c r="I29" s="412">
        <f>G29-H29</f>
        <v>-696</v>
      </c>
      <c r="J29" s="412">
        <f>$F29*I29</f>
        <v>-696000</v>
      </c>
      <c r="K29" s="412">
        <f>J29/1000000</f>
        <v>-0.696</v>
      </c>
      <c r="L29" s="437">
        <v>15</v>
      </c>
      <c r="M29" s="328">
        <v>15</v>
      </c>
      <c r="N29" s="409">
        <f>L29-M29</f>
        <v>0</v>
      </c>
      <c r="O29" s="409">
        <f>$F29*N29</f>
        <v>0</v>
      </c>
      <c r="P29" s="409">
        <f>O29/1000000</f>
        <v>0</v>
      </c>
      <c r="Q29" s="768"/>
    </row>
    <row r="30" spans="1:17" ht="18" customHeight="1">
      <c r="A30" s="155">
        <v>21</v>
      </c>
      <c r="B30" s="156" t="s">
        <v>202</v>
      </c>
      <c r="C30" s="157">
        <v>4865039</v>
      </c>
      <c r="D30" s="161" t="s">
        <v>12</v>
      </c>
      <c r="E30" s="246" t="s">
        <v>337</v>
      </c>
      <c r="F30" s="162">
        <v>1000</v>
      </c>
      <c r="G30" s="437">
        <v>986243</v>
      </c>
      <c r="H30" s="328">
        <v>986939</v>
      </c>
      <c r="I30" s="412">
        <f>G30-H30</f>
        <v>-696</v>
      </c>
      <c r="J30" s="412">
        <f>$F30*I30</f>
        <v>-696000</v>
      </c>
      <c r="K30" s="412">
        <f>J30/1000000</f>
        <v>-0.696</v>
      </c>
      <c r="L30" s="437">
        <v>143913</v>
      </c>
      <c r="M30" s="328">
        <v>143913</v>
      </c>
      <c r="N30" s="409">
        <f>L30-M30</f>
        <v>0</v>
      </c>
      <c r="O30" s="409">
        <f>$F30*N30</f>
        <v>0</v>
      </c>
      <c r="P30" s="409">
        <f>O30/1000000</f>
        <v>0</v>
      </c>
      <c r="Q30" s="449"/>
    </row>
    <row r="31" spans="1:17" ht="18" customHeight="1">
      <c r="A31" s="155">
        <v>22</v>
      </c>
      <c r="B31" s="159" t="s">
        <v>203</v>
      </c>
      <c r="C31" s="157">
        <v>4865040</v>
      </c>
      <c r="D31" s="161" t="s">
        <v>12</v>
      </c>
      <c r="E31" s="246" t="s">
        <v>337</v>
      </c>
      <c r="F31" s="162">
        <v>1000</v>
      </c>
      <c r="G31" s="437">
        <v>4972</v>
      </c>
      <c r="H31" s="328">
        <v>5263</v>
      </c>
      <c r="I31" s="463">
        <f>G31-H31</f>
        <v>-291</v>
      </c>
      <c r="J31" s="463">
        <f>$F31*I31</f>
        <v>-291000</v>
      </c>
      <c r="K31" s="463">
        <f>J31/1000000</f>
        <v>-0.291</v>
      </c>
      <c r="L31" s="437">
        <v>59503</v>
      </c>
      <c r="M31" s="328">
        <v>59503</v>
      </c>
      <c r="N31" s="264">
        <f>L31-M31</f>
        <v>0</v>
      </c>
      <c r="O31" s="264">
        <f>$F31*N31</f>
        <v>0</v>
      </c>
      <c r="P31" s="264">
        <f>O31/1000000</f>
        <v>0</v>
      </c>
      <c r="Q31" s="449"/>
    </row>
    <row r="32" spans="1:17" ht="18" customHeight="1">
      <c r="A32" s="155"/>
      <c r="B32" s="164"/>
      <c r="C32" s="157"/>
      <c r="D32" s="161"/>
      <c r="E32" s="246"/>
      <c r="F32" s="162"/>
      <c r="G32" s="102"/>
      <c r="H32" s="385"/>
      <c r="I32" s="412"/>
      <c r="J32" s="412"/>
      <c r="K32" s="608">
        <f>SUM(K28:K31)</f>
        <v>-2.152</v>
      </c>
      <c r="L32" s="386"/>
      <c r="M32" s="385"/>
      <c r="N32" s="409"/>
      <c r="O32" s="409"/>
      <c r="P32" s="609">
        <f>SUM(P28:P31)</f>
        <v>0</v>
      </c>
      <c r="Q32" s="449"/>
    </row>
    <row r="33" spans="1:17" ht="18" customHeight="1">
      <c r="A33" s="155"/>
      <c r="B33" s="163" t="s">
        <v>116</v>
      </c>
      <c r="C33" s="157"/>
      <c r="D33" s="158"/>
      <c r="E33" s="246"/>
      <c r="F33" s="162"/>
      <c r="G33" s="102"/>
      <c r="H33" s="385"/>
      <c r="I33" s="412"/>
      <c r="J33" s="412"/>
      <c r="K33" s="412"/>
      <c r="L33" s="386"/>
      <c r="M33" s="385"/>
      <c r="N33" s="409"/>
      <c r="O33" s="409"/>
      <c r="P33" s="409"/>
      <c r="Q33" s="449"/>
    </row>
    <row r="34" spans="1:17" ht="18" customHeight="1">
      <c r="A34" s="155">
        <v>23</v>
      </c>
      <c r="B34" s="697" t="s">
        <v>389</v>
      </c>
      <c r="C34" s="157">
        <v>4864955</v>
      </c>
      <c r="D34" s="156" t="s">
        <v>12</v>
      </c>
      <c r="E34" s="156" t="s">
        <v>337</v>
      </c>
      <c r="F34" s="162">
        <v>1000</v>
      </c>
      <c r="G34" s="437">
        <v>998467</v>
      </c>
      <c r="H34" s="328">
        <v>998887</v>
      </c>
      <c r="I34" s="412">
        <f>G34-H34</f>
        <v>-420</v>
      </c>
      <c r="J34" s="412">
        <f>$F34*I34</f>
        <v>-420000</v>
      </c>
      <c r="K34" s="412">
        <f>J34/1000000</f>
        <v>-0.42</v>
      </c>
      <c r="L34" s="437">
        <v>1869</v>
      </c>
      <c r="M34" s="328">
        <v>1869</v>
      </c>
      <c r="N34" s="409">
        <f>L34-M34</f>
        <v>0</v>
      </c>
      <c r="O34" s="409">
        <f>$F34*N34</f>
        <v>0</v>
      </c>
      <c r="P34" s="409">
        <f>O34/1000000</f>
        <v>0</v>
      </c>
      <c r="Q34" s="695"/>
    </row>
    <row r="35" spans="1:17" ht="18">
      <c r="A35" s="155">
        <v>24</v>
      </c>
      <c r="B35" s="156" t="s">
        <v>178</v>
      </c>
      <c r="C35" s="157">
        <v>4864820</v>
      </c>
      <c r="D35" s="161" t="s">
        <v>12</v>
      </c>
      <c r="E35" s="246" t="s">
        <v>337</v>
      </c>
      <c r="F35" s="162">
        <v>160</v>
      </c>
      <c r="G35" s="437">
        <v>9064</v>
      </c>
      <c r="H35" s="328">
        <v>8838</v>
      </c>
      <c r="I35" s="412">
        <f>G35-H35</f>
        <v>226</v>
      </c>
      <c r="J35" s="412">
        <f>$F35*I35</f>
        <v>36160</v>
      </c>
      <c r="K35" s="412">
        <f>J35/1000000</f>
        <v>0.03616</v>
      </c>
      <c r="L35" s="437">
        <v>10782</v>
      </c>
      <c r="M35" s="328">
        <v>10782</v>
      </c>
      <c r="N35" s="409">
        <f>L35-M35</f>
        <v>0</v>
      </c>
      <c r="O35" s="409">
        <f>$F35*N35</f>
        <v>0</v>
      </c>
      <c r="P35" s="409">
        <f>O35/1000000</f>
        <v>0</v>
      </c>
      <c r="Q35" s="446"/>
    </row>
    <row r="36" spans="1:17" ht="18" customHeight="1">
      <c r="A36" s="155">
        <v>25</v>
      </c>
      <c r="B36" s="159" t="s">
        <v>179</v>
      </c>
      <c r="C36" s="157">
        <v>4864811</v>
      </c>
      <c r="D36" s="161" t="s">
        <v>12</v>
      </c>
      <c r="E36" s="246" t="s">
        <v>337</v>
      </c>
      <c r="F36" s="162">
        <v>200</v>
      </c>
      <c r="G36" s="437">
        <v>2609</v>
      </c>
      <c r="H36" s="328">
        <v>2389</v>
      </c>
      <c r="I36" s="412">
        <f>G36-H36</f>
        <v>220</v>
      </c>
      <c r="J36" s="412">
        <f>$F36*I36</f>
        <v>44000</v>
      </c>
      <c r="K36" s="412">
        <f>J36/1000000</f>
        <v>0.044</v>
      </c>
      <c r="L36" s="437">
        <v>2840</v>
      </c>
      <c r="M36" s="328">
        <v>2839</v>
      </c>
      <c r="N36" s="409">
        <f>L36-M36</f>
        <v>1</v>
      </c>
      <c r="O36" s="409">
        <f>$F36*N36</f>
        <v>200</v>
      </c>
      <c r="P36" s="409">
        <f>O36/1000000</f>
        <v>0.0002</v>
      </c>
      <c r="Q36" s="456"/>
    </row>
    <row r="37" spans="1:17" ht="18" customHeight="1">
      <c r="A37" s="155">
        <v>26</v>
      </c>
      <c r="B37" s="159" t="s">
        <v>397</v>
      </c>
      <c r="C37" s="157">
        <v>4864961</v>
      </c>
      <c r="D37" s="161" t="s">
        <v>12</v>
      </c>
      <c r="E37" s="246" t="s">
        <v>337</v>
      </c>
      <c r="F37" s="162">
        <v>1000</v>
      </c>
      <c r="G37" s="437">
        <v>990982</v>
      </c>
      <c r="H37" s="328">
        <v>991700</v>
      </c>
      <c r="I37" s="463">
        <f>G37-H37</f>
        <v>-718</v>
      </c>
      <c r="J37" s="463">
        <f>$F37*I37</f>
        <v>-718000</v>
      </c>
      <c r="K37" s="463">
        <f>J37/1000000</f>
        <v>-0.718</v>
      </c>
      <c r="L37" s="437">
        <v>999555</v>
      </c>
      <c r="M37" s="328">
        <v>999555</v>
      </c>
      <c r="N37" s="264">
        <f>L37-M37</f>
        <v>0</v>
      </c>
      <c r="O37" s="264">
        <f>$F37*N37</f>
        <v>0</v>
      </c>
      <c r="P37" s="264">
        <f>O37/1000000</f>
        <v>0</v>
      </c>
      <c r="Q37" s="446"/>
    </row>
    <row r="38" spans="1:17" ht="18" customHeight="1">
      <c r="A38" s="155"/>
      <c r="B38" s="164" t="s">
        <v>183</v>
      </c>
      <c r="C38" s="157"/>
      <c r="D38" s="161"/>
      <c r="E38" s="246"/>
      <c r="F38" s="162"/>
      <c r="G38" s="102"/>
      <c r="H38" s="385"/>
      <c r="I38" s="412"/>
      <c r="J38" s="412"/>
      <c r="K38" s="412"/>
      <c r="L38" s="386"/>
      <c r="M38" s="385"/>
      <c r="N38" s="409"/>
      <c r="O38" s="409"/>
      <c r="P38" s="409"/>
      <c r="Q38" s="480"/>
    </row>
    <row r="39" spans="1:17" ht="17.25" customHeight="1">
      <c r="A39" s="155">
        <v>27</v>
      </c>
      <c r="B39" s="156" t="s">
        <v>388</v>
      </c>
      <c r="C39" s="157">
        <v>4864892</v>
      </c>
      <c r="D39" s="161" t="s">
        <v>12</v>
      </c>
      <c r="E39" s="246" t="s">
        <v>337</v>
      </c>
      <c r="F39" s="162">
        <v>-500</v>
      </c>
      <c r="G39" s="327">
        <v>998802</v>
      </c>
      <c r="H39" s="328">
        <v>999028</v>
      </c>
      <c r="I39" s="412">
        <f>G39-H39</f>
        <v>-226</v>
      </c>
      <c r="J39" s="412">
        <f>$F39*I39</f>
        <v>113000</v>
      </c>
      <c r="K39" s="412">
        <f>J39/1000000</f>
        <v>0.113</v>
      </c>
      <c r="L39" s="327">
        <v>16662</v>
      </c>
      <c r="M39" s="328">
        <v>16662</v>
      </c>
      <c r="N39" s="409">
        <f>L39-M39</f>
        <v>0</v>
      </c>
      <c r="O39" s="409">
        <f>$F39*N39</f>
        <v>0</v>
      </c>
      <c r="P39" s="409">
        <f>O39/1000000</f>
        <v>0</v>
      </c>
      <c r="Q39" s="480"/>
    </row>
    <row r="40" spans="1:17" ht="17.25" customHeight="1">
      <c r="A40" s="155">
        <v>28</v>
      </c>
      <c r="B40" s="156" t="s">
        <v>391</v>
      </c>
      <c r="C40" s="157">
        <v>4865048</v>
      </c>
      <c r="D40" s="161" t="s">
        <v>12</v>
      </c>
      <c r="E40" s="246" t="s">
        <v>337</v>
      </c>
      <c r="F40" s="160">
        <v>-250</v>
      </c>
      <c r="G40" s="327">
        <v>999862</v>
      </c>
      <c r="H40" s="328">
        <v>999862</v>
      </c>
      <c r="I40" s="463">
        <f>G40-H40</f>
        <v>0</v>
      </c>
      <c r="J40" s="463">
        <f>$F40*I40</f>
        <v>0</v>
      </c>
      <c r="K40" s="463">
        <f>J40/1000000</f>
        <v>0</v>
      </c>
      <c r="L40" s="327">
        <v>999849</v>
      </c>
      <c r="M40" s="328">
        <v>999849</v>
      </c>
      <c r="N40" s="264">
        <f>L40-M40</f>
        <v>0</v>
      </c>
      <c r="O40" s="264">
        <f>$F40*N40</f>
        <v>0</v>
      </c>
      <c r="P40" s="264">
        <f>O40/1000000</f>
        <v>0</v>
      </c>
      <c r="Q40" s="480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6" t="s">
        <v>337</v>
      </c>
      <c r="F41" s="157">
        <v>-833.33</v>
      </c>
      <c r="G41" s="327">
        <v>2</v>
      </c>
      <c r="H41" s="328">
        <v>2</v>
      </c>
      <c r="I41" s="412">
        <f>G41-H41</f>
        <v>0</v>
      </c>
      <c r="J41" s="412">
        <f>$F41*I41</f>
        <v>0</v>
      </c>
      <c r="K41" s="412">
        <f>J41/1000000</f>
        <v>0</v>
      </c>
      <c r="L41" s="327">
        <v>999580</v>
      </c>
      <c r="M41" s="328">
        <v>999580</v>
      </c>
      <c r="N41" s="409">
        <f>L41-M41</f>
        <v>0</v>
      </c>
      <c r="O41" s="409">
        <f>$F41*N41</f>
        <v>0</v>
      </c>
      <c r="P41" s="409">
        <f>O41/1000000</f>
        <v>0</v>
      </c>
      <c r="Q41" s="480"/>
    </row>
    <row r="42" spans="1:17" ht="16.5" customHeight="1" thickBot="1">
      <c r="A42" s="155"/>
      <c r="B42" s="440"/>
      <c r="C42" s="440"/>
      <c r="D42" s="440"/>
      <c r="E42" s="440"/>
      <c r="F42" s="170"/>
      <c r="G42" s="171"/>
      <c r="H42" s="440"/>
      <c r="I42" s="440"/>
      <c r="J42" s="440"/>
      <c r="K42" s="170"/>
      <c r="L42" s="171"/>
      <c r="M42" s="440"/>
      <c r="N42" s="440"/>
      <c r="O42" s="440"/>
      <c r="P42" s="170"/>
      <c r="Q42" s="171"/>
    </row>
    <row r="43" spans="1:17" ht="18" customHeight="1" thickTop="1">
      <c r="A43" s="154"/>
      <c r="B43" s="156"/>
      <c r="C43" s="157"/>
      <c r="D43" s="158"/>
      <c r="E43" s="246"/>
      <c r="F43" s="157"/>
      <c r="G43" s="157"/>
      <c r="H43" s="385"/>
      <c r="I43" s="385"/>
      <c r="J43" s="385"/>
      <c r="K43" s="385"/>
      <c r="L43" s="495"/>
      <c r="M43" s="385"/>
      <c r="N43" s="385"/>
      <c r="O43" s="385"/>
      <c r="P43" s="385"/>
      <c r="Q43" s="457"/>
    </row>
    <row r="44" spans="1:17" ht="21" customHeight="1" thickBot="1">
      <c r="A44" s="174"/>
      <c r="B44" s="387"/>
      <c r="C44" s="168"/>
      <c r="D44" s="169"/>
      <c r="E44" s="167"/>
      <c r="F44" s="168"/>
      <c r="G44" s="168"/>
      <c r="H44" s="496"/>
      <c r="I44" s="496"/>
      <c r="J44" s="496"/>
      <c r="K44" s="496"/>
      <c r="L44" s="496"/>
      <c r="M44" s="496"/>
      <c r="N44" s="496"/>
      <c r="O44" s="496"/>
      <c r="P44" s="496"/>
      <c r="Q44" s="497" t="str">
        <f>NDPL!Q1</f>
        <v>FEBUARY-2019</v>
      </c>
    </row>
    <row r="45" spans="1:17" ht="21.75" customHeight="1" thickTop="1">
      <c r="A45" s="152"/>
      <c r="B45" s="389" t="s">
        <v>339</v>
      </c>
      <c r="C45" s="157"/>
      <c r="D45" s="158"/>
      <c r="E45" s="246"/>
      <c r="F45" s="157"/>
      <c r="G45" s="390"/>
      <c r="H45" s="385"/>
      <c r="I45" s="385"/>
      <c r="J45" s="385"/>
      <c r="K45" s="385"/>
      <c r="L45" s="390"/>
      <c r="M45" s="385"/>
      <c r="N45" s="385"/>
      <c r="O45" s="385"/>
      <c r="P45" s="498"/>
      <c r="Q45" s="499"/>
    </row>
    <row r="46" spans="1:17" ht="21" customHeight="1">
      <c r="A46" s="155"/>
      <c r="B46" s="439" t="s">
        <v>381</v>
      </c>
      <c r="C46" s="157"/>
      <c r="D46" s="158"/>
      <c r="E46" s="246"/>
      <c r="F46" s="157"/>
      <c r="G46" s="102"/>
      <c r="H46" s="385"/>
      <c r="I46" s="385"/>
      <c r="J46" s="385"/>
      <c r="K46" s="385"/>
      <c r="L46" s="102"/>
      <c r="M46" s="385"/>
      <c r="N46" s="385"/>
      <c r="O46" s="385"/>
      <c r="P46" s="385"/>
      <c r="Q46" s="500"/>
    </row>
    <row r="47" spans="1:17" ht="18">
      <c r="A47" s="155">
        <v>30</v>
      </c>
      <c r="B47" s="156" t="s">
        <v>382</v>
      </c>
      <c r="C47" s="157">
        <v>4864910</v>
      </c>
      <c r="D47" s="161" t="s">
        <v>12</v>
      </c>
      <c r="E47" s="246" t="s">
        <v>337</v>
      </c>
      <c r="F47" s="157">
        <v>-1000</v>
      </c>
      <c r="G47" s="437">
        <v>999559</v>
      </c>
      <c r="H47" s="328">
        <v>1000144</v>
      </c>
      <c r="I47" s="409">
        <f>G47-H47</f>
        <v>-585</v>
      </c>
      <c r="J47" s="409">
        <f>$F47*I47</f>
        <v>585000</v>
      </c>
      <c r="K47" s="409">
        <f>J47/1000000</f>
        <v>0.585</v>
      </c>
      <c r="L47" s="437">
        <v>994496</v>
      </c>
      <c r="M47" s="328">
        <v>994496</v>
      </c>
      <c r="N47" s="409">
        <f>L47-M47</f>
        <v>0</v>
      </c>
      <c r="O47" s="409">
        <f>$F47*N47</f>
        <v>0</v>
      </c>
      <c r="P47" s="409">
        <f>O47/1000000</f>
        <v>0</v>
      </c>
      <c r="Q47" s="501"/>
    </row>
    <row r="48" spans="1:17" ht="18">
      <c r="A48" s="155">
        <v>31</v>
      </c>
      <c r="B48" s="156" t="s">
        <v>393</v>
      </c>
      <c r="C48" s="157">
        <v>5128457</v>
      </c>
      <c r="D48" s="161" t="s">
        <v>12</v>
      </c>
      <c r="E48" s="246" t="s">
        <v>337</v>
      </c>
      <c r="F48" s="157">
        <v>-500</v>
      </c>
      <c r="G48" s="437">
        <v>960947</v>
      </c>
      <c r="H48" s="328">
        <v>962094</v>
      </c>
      <c r="I48" s="270">
        <f>G48-H48</f>
        <v>-1147</v>
      </c>
      <c r="J48" s="270">
        <f>$F48*I48</f>
        <v>573500</v>
      </c>
      <c r="K48" s="270">
        <f>J48/1000000</f>
        <v>0.5735</v>
      </c>
      <c r="L48" s="437">
        <v>986905</v>
      </c>
      <c r="M48" s="328">
        <v>986905</v>
      </c>
      <c r="N48" s="270">
        <f>L48-M48</f>
        <v>0</v>
      </c>
      <c r="O48" s="270">
        <f>$F48*N48</f>
        <v>0</v>
      </c>
      <c r="P48" s="270">
        <f>O48/1000000</f>
        <v>0</v>
      </c>
      <c r="Q48" s="501"/>
    </row>
    <row r="49" spans="1:17" ht="18">
      <c r="A49" s="155"/>
      <c r="B49" s="439" t="s">
        <v>385</v>
      </c>
      <c r="C49" s="157"/>
      <c r="D49" s="161"/>
      <c r="E49" s="246"/>
      <c r="F49" s="157"/>
      <c r="G49" s="327"/>
      <c r="H49" s="328"/>
      <c r="I49" s="409"/>
      <c r="J49" s="409"/>
      <c r="K49" s="409"/>
      <c r="L49" s="327"/>
      <c r="M49" s="328"/>
      <c r="N49" s="409"/>
      <c r="O49" s="409"/>
      <c r="P49" s="409"/>
      <c r="Q49" s="501"/>
    </row>
    <row r="50" spans="1:17" ht="18">
      <c r="A50" s="155">
        <v>32</v>
      </c>
      <c r="B50" s="156" t="s">
        <v>382</v>
      </c>
      <c r="C50" s="157">
        <v>4864891</v>
      </c>
      <c r="D50" s="161" t="s">
        <v>12</v>
      </c>
      <c r="E50" s="246" t="s">
        <v>337</v>
      </c>
      <c r="F50" s="157">
        <v>-2000</v>
      </c>
      <c r="G50" s="437">
        <v>997889</v>
      </c>
      <c r="H50" s="328">
        <v>998009</v>
      </c>
      <c r="I50" s="409">
        <f>G50-H50</f>
        <v>-120</v>
      </c>
      <c r="J50" s="409">
        <f>$F50*I50</f>
        <v>240000</v>
      </c>
      <c r="K50" s="409">
        <f>J50/1000000</f>
        <v>0.24</v>
      </c>
      <c r="L50" s="437">
        <v>998656</v>
      </c>
      <c r="M50" s="328">
        <v>998656</v>
      </c>
      <c r="N50" s="409">
        <f>L50-M50</f>
        <v>0</v>
      </c>
      <c r="O50" s="409">
        <f>$F50*N50</f>
        <v>0</v>
      </c>
      <c r="P50" s="409">
        <f>O50/1000000</f>
        <v>0</v>
      </c>
      <c r="Q50" s="501"/>
    </row>
    <row r="51" spans="1:17" ht="18">
      <c r="A51" s="155">
        <v>33</v>
      </c>
      <c r="B51" s="156" t="s">
        <v>393</v>
      </c>
      <c r="C51" s="157">
        <v>4864912</v>
      </c>
      <c r="D51" s="161" t="s">
        <v>12</v>
      </c>
      <c r="E51" s="246" t="s">
        <v>337</v>
      </c>
      <c r="F51" s="157">
        <v>-1000</v>
      </c>
      <c r="G51" s="437">
        <v>999805</v>
      </c>
      <c r="H51" s="328">
        <v>1000066</v>
      </c>
      <c r="I51" s="409">
        <f>G51-H51</f>
        <v>-261</v>
      </c>
      <c r="J51" s="409">
        <f>$F51*I51</f>
        <v>261000</v>
      </c>
      <c r="K51" s="409">
        <f>J51/1000000</f>
        <v>0.261</v>
      </c>
      <c r="L51" s="437">
        <v>0</v>
      </c>
      <c r="M51" s="328">
        <v>0</v>
      </c>
      <c r="N51" s="409">
        <f>L51-M51</f>
        <v>0</v>
      </c>
      <c r="O51" s="409">
        <f>$F51*N51</f>
        <v>0</v>
      </c>
      <c r="P51" s="409">
        <f>O51/1000000</f>
        <v>0</v>
      </c>
      <c r="Q51" s="501"/>
    </row>
    <row r="52" spans="1:17" ht="18" customHeight="1">
      <c r="A52" s="155"/>
      <c r="B52" s="163" t="s">
        <v>184</v>
      </c>
      <c r="C52" s="157"/>
      <c r="D52" s="158"/>
      <c r="E52" s="246"/>
      <c r="F52" s="162"/>
      <c r="G52" s="102"/>
      <c r="H52" s="385"/>
      <c r="I52" s="385"/>
      <c r="J52" s="385"/>
      <c r="K52" s="385"/>
      <c r="L52" s="386"/>
      <c r="M52" s="385"/>
      <c r="N52" s="385"/>
      <c r="O52" s="385"/>
      <c r="P52" s="385"/>
      <c r="Q52" s="449"/>
    </row>
    <row r="53" spans="1:17" ht="18">
      <c r="A53" s="155">
        <v>34</v>
      </c>
      <c r="B53" s="165" t="s">
        <v>205</v>
      </c>
      <c r="C53" s="157">
        <v>4865133</v>
      </c>
      <c r="D53" s="161" t="s">
        <v>12</v>
      </c>
      <c r="E53" s="246" t="s">
        <v>337</v>
      </c>
      <c r="F53" s="162">
        <v>100</v>
      </c>
      <c r="G53" s="327">
        <v>446445</v>
      </c>
      <c r="H53" s="328">
        <v>445593</v>
      </c>
      <c r="I53" s="409">
        <f>G53-H53</f>
        <v>852</v>
      </c>
      <c r="J53" s="409">
        <f>$F53*I53</f>
        <v>85200</v>
      </c>
      <c r="K53" s="409">
        <f>J53/1000000</f>
        <v>0.0852</v>
      </c>
      <c r="L53" s="327">
        <v>48308</v>
      </c>
      <c r="M53" s="328">
        <v>46706</v>
      </c>
      <c r="N53" s="409">
        <f>L53-M53</f>
        <v>1602</v>
      </c>
      <c r="O53" s="409">
        <f>$F53*N53</f>
        <v>160200</v>
      </c>
      <c r="P53" s="409">
        <f>O53/1000000</f>
        <v>0.1602</v>
      </c>
      <c r="Q53" s="449"/>
    </row>
    <row r="54" spans="1:17" ht="18" customHeight="1">
      <c r="A54" s="155"/>
      <c r="B54" s="163" t="s">
        <v>186</v>
      </c>
      <c r="C54" s="157"/>
      <c r="D54" s="161"/>
      <c r="E54" s="246"/>
      <c r="F54" s="162"/>
      <c r="G54" s="102"/>
      <c r="H54" s="385"/>
      <c r="I54" s="409"/>
      <c r="J54" s="409"/>
      <c r="K54" s="409"/>
      <c r="L54" s="386"/>
      <c r="M54" s="385"/>
      <c r="N54" s="409"/>
      <c r="O54" s="409"/>
      <c r="P54" s="409"/>
      <c r="Q54" s="449"/>
    </row>
    <row r="55" spans="1:17" ht="18" customHeight="1">
      <c r="A55" s="155">
        <v>35</v>
      </c>
      <c r="B55" s="156" t="s">
        <v>173</v>
      </c>
      <c r="C55" s="157">
        <v>4902554</v>
      </c>
      <c r="D55" s="161" t="s">
        <v>12</v>
      </c>
      <c r="E55" s="246" t="s">
        <v>337</v>
      </c>
      <c r="F55" s="162">
        <v>75</v>
      </c>
      <c r="G55" s="437">
        <v>0</v>
      </c>
      <c r="H55" s="328">
        <v>0</v>
      </c>
      <c r="I55" s="409">
        <f>G55-H55</f>
        <v>0</v>
      </c>
      <c r="J55" s="409">
        <f>$F55*I55</f>
        <v>0</v>
      </c>
      <c r="K55" s="409">
        <f>J55/1000000</f>
        <v>0</v>
      </c>
      <c r="L55" s="437">
        <v>0</v>
      </c>
      <c r="M55" s="328">
        <v>0</v>
      </c>
      <c r="N55" s="409">
        <f>L55-M55</f>
        <v>0</v>
      </c>
      <c r="O55" s="409">
        <f>$F55*N55</f>
        <v>0</v>
      </c>
      <c r="P55" s="409">
        <f>O55/1000000</f>
        <v>0</v>
      </c>
      <c r="Q55" s="461"/>
    </row>
    <row r="56" spans="1:17" ht="18" customHeight="1">
      <c r="A56" s="155"/>
      <c r="B56" s="163" t="s">
        <v>167</v>
      </c>
      <c r="C56" s="157"/>
      <c r="D56" s="161"/>
      <c r="E56" s="246"/>
      <c r="F56" s="162"/>
      <c r="G56" s="102"/>
      <c r="H56" s="385"/>
      <c r="I56" s="409"/>
      <c r="J56" s="409"/>
      <c r="K56" s="409"/>
      <c r="L56" s="386"/>
      <c r="M56" s="385"/>
      <c r="N56" s="409"/>
      <c r="O56" s="409"/>
      <c r="P56" s="409"/>
      <c r="Q56" s="449"/>
    </row>
    <row r="57" spans="1:17" ht="18" customHeight="1">
      <c r="A57" s="155">
        <v>36</v>
      </c>
      <c r="B57" s="156" t="s">
        <v>180</v>
      </c>
      <c r="C57" s="157">
        <v>4865093</v>
      </c>
      <c r="D57" s="161" t="s">
        <v>12</v>
      </c>
      <c r="E57" s="246" t="s">
        <v>337</v>
      </c>
      <c r="F57" s="162">
        <v>100</v>
      </c>
      <c r="G57" s="437">
        <v>101047</v>
      </c>
      <c r="H57" s="328">
        <v>101106</v>
      </c>
      <c r="I57" s="409">
        <f>G57-H57</f>
        <v>-59</v>
      </c>
      <c r="J57" s="409">
        <f>$F57*I57</f>
        <v>-5900</v>
      </c>
      <c r="K57" s="409">
        <f>J57/1000000</f>
        <v>-0.0059</v>
      </c>
      <c r="L57" s="437">
        <v>74169</v>
      </c>
      <c r="M57" s="328">
        <v>74169</v>
      </c>
      <c r="N57" s="409">
        <f>L57-M57</f>
        <v>0</v>
      </c>
      <c r="O57" s="409">
        <f>$F57*N57</f>
        <v>0</v>
      </c>
      <c r="P57" s="409">
        <f>O57/1000000</f>
        <v>0</v>
      </c>
      <c r="Q57" s="449"/>
    </row>
    <row r="58" spans="1:17" ht="19.5" customHeight="1">
      <c r="A58" s="155">
        <v>37</v>
      </c>
      <c r="B58" s="159" t="s">
        <v>181</v>
      </c>
      <c r="C58" s="157">
        <v>4902544</v>
      </c>
      <c r="D58" s="161" t="s">
        <v>12</v>
      </c>
      <c r="E58" s="246" t="s">
        <v>337</v>
      </c>
      <c r="F58" s="162">
        <v>100</v>
      </c>
      <c r="G58" s="437">
        <v>1614</v>
      </c>
      <c r="H58" s="328">
        <v>1323</v>
      </c>
      <c r="I58" s="409">
        <f>G58-H58</f>
        <v>291</v>
      </c>
      <c r="J58" s="409">
        <f>$F58*I58</f>
        <v>29100</v>
      </c>
      <c r="K58" s="409">
        <f>J58/1000000</f>
        <v>0.0291</v>
      </c>
      <c r="L58" s="437">
        <v>3</v>
      </c>
      <c r="M58" s="328">
        <v>2</v>
      </c>
      <c r="N58" s="409">
        <f>L58-M58</f>
        <v>1</v>
      </c>
      <c r="O58" s="409">
        <f>$F58*N58</f>
        <v>100</v>
      </c>
      <c r="P58" s="409">
        <f>O58/1000000</f>
        <v>0.0001</v>
      </c>
      <c r="Q58" s="449"/>
    </row>
    <row r="59" spans="1:17" ht="22.5" customHeight="1">
      <c r="A59" s="155">
        <v>38</v>
      </c>
      <c r="B59" s="165" t="s">
        <v>204</v>
      </c>
      <c r="C59" s="157">
        <v>5269199</v>
      </c>
      <c r="D59" s="161" t="s">
        <v>12</v>
      </c>
      <c r="E59" s="246" t="s">
        <v>337</v>
      </c>
      <c r="F59" s="162">
        <v>100</v>
      </c>
      <c r="G59" s="437">
        <v>25965</v>
      </c>
      <c r="H59" s="438">
        <v>26833</v>
      </c>
      <c r="I59" s="412">
        <f>G59-H59</f>
        <v>-868</v>
      </c>
      <c r="J59" s="412">
        <f>$F59*I59</f>
        <v>-86800</v>
      </c>
      <c r="K59" s="412">
        <f>J59/1000000</f>
        <v>-0.0868</v>
      </c>
      <c r="L59" s="437">
        <v>62222</v>
      </c>
      <c r="M59" s="438">
        <v>62222</v>
      </c>
      <c r="N59" s="412">
        <f>L59-M59</f>
        <v>0</v>
      </c>
      <c r="O59" s="412">
        <f>$F59*N59</f>
        <v>0</v>
      </c>
      <c r="P59" s="412">
        <f>O59/1000000</f>
        <v>0</v>
      </c>
      <c r="Q59" s="610"/>
    </row>
    <row r="60" spans="1:17" ht="19.5" customHeight="1">
      <c r="A60" s="155"/>
      <c r="B60" s="163" t="s">
        <v>173</v>
      </c>
      <c r="C60" s="157"/>
      <c r="D60" s="161"/>
      <c r="E60" s="158"/>
      <c r="F60" s="162"/>
      <c r="G60" s="327"/>
      <c r="H60" s="328"/>
      <c r="I60" s="409"/>
      <c r="J60" s="409"/>
      <c r="K60" s="409"/>
      <c r="L60" s="386"/>
      <c r="M60" s="385"/>
      <c r="N60" s="409"/>
      <c r="O60" s="409"/>
      <c r="P60" s="409"/>
      <c r="Q60" s="449"/>
    </row>
    <row r="61" spans="1:17" ht="13.5" thickBot="1">
      <c r="A61" s="155">
        <v>39</v>
      </c>
      <c r="B61" s="156" t="s">
        <v>174</v>
      </c>
      <c r="C61" s="168">
        <v>4865151</v>
      </c>
      <c r="D61" s="770" t="s">
        <v>12</v>
      </c>
      <c r="E61" s="169" t="s">
        <v>13</v>
      </c>
      <c r="F61" s="174">
        <v>100</v>
      </c>
      <c r="G61" s="771">
        <v>18750</v>
      </c>
      <c r="H61" s="174">
        <v>17876</v>
      </c>
      <c r="I61" s="174">
        <f>G61-H61</f>
        <v>874</v>
      </c>
      <c r="J61" s="174">
        <f>$F61*I61</f>
        <v>87400</v>
      </c>
      <c r="K61" s="174">
        <f>J61/1000000</f>
        <v>0.0874</v>
      </c>
      <c r="L61" s="166">
        <v>277</v>
      </c>
      <c r="M61" s="174">
        <v>277</v>
      </c>
      <c r="N61" s="174">
        <f>L61-M61</f>
        <v>0</v>
      </c>
      <c r="O61" s="174">
        <f>$F61*N61</f>
        <v>0</v>
      </c>
      <c r="P61" s="174">
        <f>O61/1000000</f>
        <v>0</v>
      </c>
      <c r="Q61" s="772"/>
    </row>
    <row r="62" spans="1:20" s="485" customFormat="1" ht="15.75" customHeight="1" thickBot="1" thickTop="1">
      <c r="A62" s="166"/>
      <c r="B62" s="440"/>
      <c r="R62" s="248"/>
      <c r="S62" s="248"/>
      <c r="T62" s="248"/>
    </row>
    <row r="63" spans="1:20" ht="15.75" customHeight="1" thickTop="1">
      <c r="A63" s="502"/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89"/>
      <c r="R63" s="89"/>
      <c r="S63" s="89"/>
      <c r="T63" s="89"/>
    </row>
    <row r="64" spans="1:20" ht="24" thickBot="1">
      <c r="A64" s="383" t="s">
        <v>355</v>
      </c>
      <c r="G64" s="482"/>
      <c r="H64" s="482"/>
      <c r="I64" s="45" t="s">
        <v>386</v>
      </c>
      <c r="J64" s="482"/>
      <c r="K64" s="482"/>
      <c r="L64" s="482"/>
      <c r="M64" s="482"/>
      <c r="N64" s="45" t="s">
        <v>387</v>
      </c>
      <c r="O64" s="482"/>
      <c r="P64" s="482"/>
      <c r="R64" s="89"/>
      <c r="S64" s="89"/>
      <c r="T64" s="89"/>
    </row>
    <row r="65" spans="1:20" ht="39.75" thickBot="1" thickTop="1">
      <c r="A65" s="503" t="s">
        <v>8</v>
      </c>
      <c r="B65" s="504" t="s">
        <v>9</v>
      </c>
      <c r="C65" s="505" t="s">
        <v>1</v>
      </c>
      <c r="D65" s="505" t="s">
        <v>2</v>
      </c>
      <c r="E65" s="505" t="s">
        <v>3</v>
      </c>
      <c r="F65" s="505" t="s">
        <v>10</v>
      </c>
      <c r="G65" s="503" t="str">
        <f>G5</f>
        <v>FINAL READING 28/02/2019</v>
      </c>
      <c r="H65" s="505" t="str">
        <f>H5</f>
        <v>INTIAL READING 01/02/2019</v>
      </c>
      <c r="I65" s="505" t="s">
        <v>4</v>
      </c>
      <c r="J65" s="505" t="s">
        <v>5</v>
      </c>
      <c r="K65" s="505" t="s">
        <v>6</v>
      </c>
      <c r="L65" s="503" t="str">
        <f>G65</f>
        <v>FINAL READING 28/02/2019</v>
      </c>
      <c r="M65" s="505" t="str">
        <f>H65</f>
        <v>INTIAL READING 01/02/2019</v>
      </c>
      <c r="N65" s="505" t="s">
        <v>4</v>
      </c>
      <c r="O65" s="505" t="s">
        <v>5</v>
      </c>
      <c r="P65" s="505" t="s">
        <v>6</v>
      </c>
      <c r="Q65" s="506" t="s">
        <v>301</v>
      </c>
      <c r="R65" s="89"/>
      <c r="S65" s="89"/>
      <c r="T65" s="89"/>
    </row>
    <row r="66" spans="1:20" ht="15.75" customHeight="1" thickTop="1">
      <c r="A66" s="507"/>
      <c r="B66" s="439" t="s">
        <v>381</v>
      </c>
      <c r="C66" s="508"/>
      <c r="D66" s="508"/>
      <c r="E66" s="508"/>
      <c r="F66" s="509"/>
      <c r="G66" s="508"/>
      <c r="H66" s="508"/>
      <c r="I66" s="508"/>
      <c r="J66" s="508"/>
      <c r="K66" s="509"/>
      <c r="L66" s="508"/>
      <c r="M66" s="508"/>
      <c r="N66" s="508"/>
      <c r="O66" s="508"/>
      <c r="P66" s="508"/>
      <c r="Q66" s="510"/>
      <c r="R66" s="89"/>
      <c r="S66" s="89"/>
      <c r="T66" s="89"/>
    </row>
    <row r="67" spans="1:20" ht="15.75" customHeight="1">
      <c r="A67" s="155">
        <v>1</v>
      </c>
      <c r="B67" s="156" t="s">
        <v>427</v>
      </c>
      <c r="C67" s="157">
        <v>5295127</v>
      </c>
      <c r="D67" s="334" t="s">
        <v>12</v>
      </c>
      <c r="E67" s="313" t="s">
        <v>337</v>
      </c>
      <c r="F67" s="162">
        <v>-100</v>
      </c>
      <c r="G67" s="327">
        <v>381253</v>
      </c>
      <c r="H67" s="328">
        <v>375573</v>
      </c>
      <c r="I67" s="264">
        <f>G67-H67</f>
        <v>5680</v>
      </c>
      <c r="J67" s="264">
        <f>$F67*I67</f>
        <v>-568000</v>
      </c>
      <c r="K67" s="264">
        <f>J67/1000000</f>
        <v>-0.568</v>
      </c>
      <c r="L67" s="327">
        <v>2041</v>
      </c>
      <c r="M67" s="328">
        <v>2041</v>
      </c>
      <c r="N67" s="264">
        <f>L67-M67</f>
        <v>0</v>
      </c>
      <c r="O67" s="264">
        <f>$F67*N67</f>
        <v>0</v>
      </c>
      <c r="P67" s="264">
        <f>O67/1000000</f>
        <v>0</v>
      </c>
      <c r="Q67" s="461"/>
      <c r="R67" s="89"/>
      <c r="S67" s="89"/>
      <c r="T67" s="89"/>
    </row>
    <row r="68" spans="1:20" ht="15.75" customHeight="1">
      <c r="A68" s="155">
        <v>2</v>
      </c>
      <c r="B68" s="156" t="s">
        <v>430</v>
      </c>
      <c r="C68" s="157">
        <v>5128400</v>
      </c>
      <c r="D68" s="334" t="s">
        <v>12</v>
      </c>
      <c r="E68" s="313" t="s">
        <v>337</v>
      </c>
      <c r="F68" s="162">
        <v>-1000</v>
      </c>
      <c r="G68" s="327">
        <v>4867</v>
      </c>
      <c r="H68" s="328">
        <v>4875</v>
      </c>
      <c r="I68" s="264">
        <f>G68-H68</f>
        <v>-8</v>
      </c>
      <c r="J68" s="264">
        <f>$F68*I68</f>
        <v>8000</v>
      </c>
      <c r="K68" s="264">
        <f>J68/1000000</f>
        <v>0.008</v>
      </c>
      <c r="L68" s="327">
        <v>1922</v>
      </c>
      <c r="M68" s="328">
        <v>1922</v>
      </c>
      <c r="N68" s="264">
        <f>L68-M68</f>
        <v>0</v>
      </c>
      <c r="O68" s="264">
        <f>$F68*N68</f>
        <v>0</v>
      </c>
      <c r="P68" s="264">
        <f>O68/1000000</f>
        <v>0</v>
      </c>
      <c r="Q68" s="461"/>
      <c r="R68" s="89"/>
      <c r="S68" s="89"/>
      <c r="T68" s="89"/>
    </row>
    <row r="69" spans="1:20" ht="15.75" customHeight="1">
      <c r="A69" s="511"/>
      <c r="B69" s="303" t="s">
        <v>352</v>
      </c>
      <c r="C69" s="321"/>
      <c r="D69" s="334"/>
      <c r="E69" s="313"/>
      <c r="F69" s="162"/>
      <c r="G69" s="159"/>
      <c r="H69" s="159"/>
      <c r="I69" s="159"/>
      <c r="J69" s="159"/>
      <c r="K69" s="159"/>
      <c r="L69" s="511"/>
      <c r="M69" s="159"/>
      <c r="N69" s="159"/>
      <c r="O69" s="159"/>
      <c r="P69" s="159"/>
      <c r="Q69" s="461"/>
      <c r="R69" s="89"/>
      <c r="S69" s="89"/>
      <c r="T69" s="89"/>
    </row>
    <row r="70" spans="1:20" ht="15.75" customHeight="1">
      <c r="A70" s="155">
        <v>3</v>
      </c>
      <c r="B70" s="156" t="s">
        <v>353</v>
      </c>
      <c r="C70" s="157">
        <v>4902555</v>
      </c>
      <c r="D70" s="334" t="s">
        <v>12</v>
      </c>
      <c r="E70" s="313" t="s">
        <v>337</v>
      </c>
      <c r="F70" s="162">
        <v>-75</v>
      </c>
      <c r="G70" s="327">
        <v>10739</v>
      </c>
      <c r="H70" s="328">
        <v>10616</v>
      </c>
      <c r="I70" s="264">
        <f>G70-H70</f>
        <v>123</v>
      </c>
      <c r="J70" s="264">
        <f>$F70*I70</f>
        <v>-9225</v>
      </c>
      <c r="K70" s="264">
        <f>J70/1000000</f>
        <v>-0.009225</v>
      </c>
      <c r="L70" s="327">
        <v>17598</v>
      </c>
      <c r="M70" s="328">
        <v>17598</v>
      </c>
      <c r="N70" s="264">
        <f>L70-M70</f>
        <v>0</v>
      </c>
      <c r="O70" s="264">
        <f>$F70*N70</f>
        <v>0</v>
      </c>
      <c r="P70" s="264">
        <f>O70/1000000</f>
        <v>0</v>
      </c>
      <c r="Q70" s="461"/>
      <c r="R70" s="89"/>
      <c r="S70" s="89"/>
      <c r="T70" s="89"/>
    </row>
    <row r="71" spans="1:20" s="485" customFormat="1" ht="15.75" customHeight="1" thickBot="1">
      <c r="A71" s="166">
        <v>4</v>
      </c>
      <c r="B71" s="440" t="s">
        <v>354</v>
      </c>
      <c r="C71" s="168">
        <v>4902581</v>
      </c>
      <c r="D71" s="770" t="s">
        <v>12</v>
      </c>
      <c r="E71" s="169" t="s">
        <v>337</v>
      </c>
      <c r="F71" s="174">
        <v>-100</v>
      </c>
      <c r="G71" s="771">
        <v>5259</v>
      </c>
      <c r="H71" s="174">
        <v>5164</v>
      </c>
      <c r="I71" s="174">
        <f>G71-H71</f>
        <v>95</v>
      </c>
      <c r="J71" s="174">
        <f>$F71*I71</f>
        <v>-9500</v>
      </c>
      <c r="K71" s="174">
        <f>J71/1000000</f>
        <v>-0.0095</v>
      </c>
      <c r="L71" s="166">
        <v>9897</v>
      </c>
      <c r="M71" s="174">
        <v>9896</v>
      </c>
      <c r="N71" s="174">
        <f>L71-M71</f>
        <v>1</v>
      </c>
      <c r="O71" s="174">
        <f>$F71*N71</f>
        <v>-100</v>
      </c>
      <c r="P71" s="174">
        <f>O71/1000000</f>
        <v>-0.0001</v>
      </c>
      <c r="Q71" s="772"/>
      <c r="R71" s="248"/>
      <c r="S71" s="248"/>
      <c r="T71" s="248"/>
    </row>
    <row r="72" spans="1:20" ht="15.75" customHeight="1" thickTop="1">
      <c r="A72" s="502"/>
      <c r="B72" s="502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89"/>
      <c r="R72" s="89"/>
      <c r="S72" s="89"/>
      <c r="T72" s="89"/>
    </row>
    <row r="73" spans="1:20" ht="15.75" customHeight="1">
      <c r="A73" s="502"/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89"/>
      <c r="R73" s="89"/>
      <c r="S73" s="89"/>
      <c r="T73" s="89"/>
    </row>
    <row r="74" spans="1:16" ht="25.5" customHeight="1">
      <c r="A74" s="172" t="s">
        <v>329</v>
      </c>
      <c r="B74" s="490"/>
      <c r="C74" s="75"/>
      <c r="D74" s="490"/>
      <c r="E74" s="490"/>
      <c r="F74" s="490"/>
      <c r="G74" s="490"/>
      <c r="H74" s="490"/>
      <c r="I74" s="490"/>
      <c r="J74" s="490"/>
      <c r="K74" s="611">
        <f>SUM(K9:K61)+SUM(K67:K71)-K32</f>
        <v>-5.857040799999997</v>
      </c>
      <c r="L74" s="612"/>
      <c r="M74" s="612"/>
      <c r="N74" s="612"/>
      <c r="O74" s="612"/>
      <c r="P74" s="611">
        <f>SUM(P9:P61)+SUM(P67:P71)-P32</f>
        <v>0.1771</v>
      </c>
    </row>
    <row r="75" spans="1:16" ht="12.75">
      <c r="A75" s="490"/>
      <c r="B75" s="490"/>
      <c r="C75" s="490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</row>
    <row r="76" spans="1:16" ht="9.75" customHeight="1">
      <c r="A76" s="490"/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</row>
    <row r="77" spans="1:16" ht="12.75" hidden="1">
      <c r="A77" s="490"/>
      <c r="B77" s="490"/>
      <c r="C77" s="490"/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</row>
    <row r="78" spans="1:16" ht="23.25" customHeight="1" thickBot="1">
      <c r="A78" s="490"/>
      <c r="B78" s="490"/>
      <c r="C78" s="613"/>
      <c r="D78" s="490"/>
      <c r="E78" s="490"/>
      <c r="F78" s="490"/>
      <c r="G78" s="490"/>
      <c r="H78" s="490"/>
      <c r="I78" s="490"/>
      <c r="J78" s="614"/>
      <c r="K78" s="559" t="s">
        <v>330</v>
      </c>
      <c r="L78" s="490"/>
      <c r="M78" s="490"/>
      <c r="N78" s="490"/>
      <c r="O78" s="490"/>
      <c r="P78" s="559" t="s">
        <v>331</v>
      </c>
    </row>
    <row r="79" spans="1:17" ht="20.25">
      <c r="A79" s="615"/>
      <c r="B79" s="616"/>
      <c r="C79" s="172"/>
      <c r="D79" s="547"/>
      <c r="E79" s="547"/>
      <c r="F79" s="547"/>
      <c r="G79" s="547"/>
      <c r="H79" s="547"/>
      <c r="I79" s="547"/>
      <c r="J79" s="617"/>
      <c r="K79" s="616"/>
      <c r="L79" s="616"/>
      <c r="M79" s="616"/>
      <c r="N79" s="616"/>
      <c r="O79" s="616"/>
      <c r="P79" s="616"/>
      <c r="Q79" s="548"/>
    </row>
    <row r="80" spans="1:17" ht="20.25">
      <c r="A80" s="235"/>
      <c r="B80" s="172" t="s">
        <v>327</v>
      </c>
      <c r="C80" s="172"/>
      <c r="D80" s="618"/>
      <c r="E80" s="618"/>
      <c r="F80" s="618"/>
      <c r="G80" s="618"/>
      <c r="H80" s="618"/>
      <c r="I80" s="618"/>
      <c r="J80" s="618"/>
      <c r="K80" s="619">
        <f>K74</f>
        <v>-5.857040799999997</v>
      </c>
      <c r="L80" s="620"/>
      <c r="M80" s="620"/>
      <c r="N80" s="620"/>
      <c r="O80" s="620"/>
      <c r="P80" s="619">
        <f>P74</f>
        <v>0.1771</v>
      </c>
      <c r="Q80" s="549"/>
    </row>
    <row r="81" spans="1:17" ht="20.25">
      <c r="A81" s="235"/>
      <c r="B81" s="172"/>
      <c r="C81" s="172"/>
      <c r="D81" s="618"/>
      <c r="E81" s="618"/>
      <c r="F81" s="618"/>
      <c r="G81" s="618"/>
      <c r="H81" s="618"/>
      <c r="I81" s="621"/>
      <c r="J81" s="56"/>
      <c r="K81" s="606"/>
      <c r="L81" s="606"/>
      <c r="M81" s="606"/>
      <c r="N81" s="606"/>
      <c r="O81" s="606"/>
      <c r="P81" s="606"/>
      <c r="Q81" s="549"/>
    </row>
    <row r="82" spans="1:17" ht="20.25">
      <c r="A82" s="235"/>
      <c r="B82" s="172" t="s">
        <v>320</v>
      </c>
      <c r="C82" s="172"/>
      <c r="D82" s="618"/>
      <c r="E82" s="618"/>
      <c r="F82" s="618"/>
      <c r="G82" s="618"/>
      <c r="H82" s="618"/>
      <c r="I82" s="618"/>
      <c r="J82" s="618"/>
      <c r="K82" s="619">
        <f>'STEPPED UP GENCO'!K42</f>
        <v>0.012271623000000025</v>
      </c>
      <c r="L82" s="619"/>
      <c r="M82" s="619"/>
      <c r="N82" s="619"/>
      <c r="O82" s="619"/>
      <c r="P82" s="619">
        <f>'STEPPED UP GENCO'!P42</f>
        <v>0</v>
      </c>
      <c r="Q82" s="549"/>
    </row>
    <row r="83" spans="1:17" ht="20.25">
      <c r="A83" s="235"/>
      <c r="B83" s="172"/>
      <c r="C83" s="172"/>
      <c r="D83" s="622"/>
      <c r="E83" s="622"/>
      <c r="F83" s="622"/>
      <c r="G83" s="622"/>
      <c r="H83" s="622"/>
      <c r="I83" s="623"/>
      <c r="J83" s="624"/>
      <c r="K83" s="482"/>
      <c r="L83" s="482"/>
      <c r="M83" s="482"/>
      <c r="N83" s="482"/>
      <c r="O83" s="482"/>
      <c r="P83" s="482"/>
      <c r="Q83" s="549"/>
    </row>
    <row r="84" spans="1:17" ht="20.25">
      <c r="A84" s="235"/>
      <c r="B84" s="172" t="s">
        <v>328</v>
      </c>
      <c r="C84" s="172"/>
      <c r="D84" s="482"/>
      <c r="E84" s="482"/>
      <c r="F84" s="482"/>
      <c r="G84" s="482"/>
      <c r="H84" s="482"/>
      <c r="I84" s="482"/>
      <c r="J84" s="482"/>
      <c r="K84" s="277">
        <f>SUM(K80:K83)</f>
        <v>-5.844769176999997</v>
      </c>
      <c r="L84" s="482"/>
      <c r="M84" s="482"/>
      <c r="N84" s="482"/>
      <c r="O84" s="482"/>
      <c r="P84" s="625">
        <f>SUM(P80:P83)</f>
        <v>0.1771</v>
      </c>
      <c r="Q84" s="549"/>
    </row>
    <row r="85" spans="1:17" ht="20.25">
      <c r="A85" s="573"/>
      <c r="B85" s="482"/>
      <c r="C85" s="17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549"/>
    </row>
    <row r="86" spans="1:17" ht="13.5" thickBot="1">
      <c r="A86" s="574"/>
      <c r="B86" s="550"/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550"/>
      <c r="Q86" s="55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C35">
      <selection activeCell="I45" sqref="I45"/>
    </sheetView>
  </sheetViews>
  <sheetFormatPr defaultColWidth="9.140625" defaultRowHeight="12.75"/>
  <cols>
    <col min="1" max="1" width="4.7109375" style="445" customWidth="1"/>
    <col min="2" max="2" width="26.7109375" style="445" customWidth="1"/>
    <col min="3" max="3" width="18.57421875" style="445" customWidth="1"/>
    <col min="4" max="4" width="12.8515625" style="445" customWidth="1"/>
    <col min="5" max="5" width="22.140625" style="445" customWidth="1"/>
    <col min="6" max="6" width="14.421875" style="445" customWidth="1"/>
    <col min="7" max="7" width="15.57421875" style="445" customWidth="1"/>
    <col min="8" max="8" width="15.28125" style="445" customWidth="1"/>
    <col min="9" max="9" width="15.00390625" style="445" customWidth="1"/>
    <col min="10" max="10" width="16.7109375" style="445" customWidth="1"/>
    <col min="11" max="11" width="16.57421875" style="445" customWidth="1"/>
    <col min="12" max="12" width="17.140625" style="445" customWidth="1"/>
    <col min="13" max="13" width="14.7109375" style="445" customWidth="1"/>
    <col min="14" max="14" width="15.7109375" style="445" customWidth="1"/>
    <col min="15" max="15" width="18.28125" style="445" customWidth="1"/>
    <col min="16" max="16" width="17.140625" style="445" customWidth="1"/>
    <col min="17" max="17" width="22.00390625" style="445" customWidth="1"/>
    <col min="18" max="16384" width="9.140625" style="445" customWidth="1"/>
  </cols>
  <sheetData>
    <row r="1" ht="26.25" customHeight="1">
      <c r="A1" s="1" t="s">
        <v>231</v>
      </c>
    </row>
    <row r="2" spans="1:17" ht="23.25" customHeight="1">
      <c r="A2" s="2" t="s">
        <v>232</v>
      </c>
      <c r="P2" s="626" t="str">
        <f>NDPL!Q1</f>
        <v>FEBUARY-2019</v>
      </c>
      <c r="Q2" s="626"/>
    </row>
    <row r="3" ht="23.25">
      <c r="A3" s="178" t="s">
        <v>208</v>
      </c>
    </row>
    <row r="4" spans="1:16" ht="24" thickBot="1">
      <c r="A4" s="3"/>
      <c r="G4" s="482"/>
      <c r="H4" s="482"/>
      <c r="I4" s="45" t="s">
        <v>386</v>
      </c>
      <c r="J4" s="482"/>
      <c r="K4" s="482"/>
      <c r="L4" s="482"/>
      <c r="M4" s="482"/>
      <c r="N4" s="45" t="s">
        <v>387</v>
      </c>
      <c r="O4" s="482"/>
      <c r="P4" s="482"/>
    </row>
    <row r="5" spans="1:17" ht="51.75" customHeight="1" thickBot="1" thickTop="1">
      <c r="A5" s="503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28/02/2019</v>
      </c>
      <c r="H5" s="505" t="str">
        <f>NDPL!H5</f>
        <v>INTIAL READING 01/02/2019</v>
      </c>
      <c r="I5" s="505" t="s">
        <v>4</v>
      </c>
      <c r="J5" s="505" t="s">
        <v>5</v>
      </c>
      <c r="K5" s="505" t="s">
        <v>6</v>
      </c>
      <c r="L5" s="503" t="str">
        <f>NDPL!G5</f>
        <v>FINAL READING 28/02/2019</v>
      </c>
      <c r="M5" s="505" t="str">
        <f>NDPL!H5</f>
        <v>INTIAL READING 01/02/2019</v>
      </c>
      <c r="N5" s="505" t="s">
        <v>4</v>
      </c>
      <c r="O5" s="505" t="s">
        <v>5</v>
      </c>
      <c r="P5" s="505" t="s">
        <v>6</v>
      </c>
      <c r="Q5" s="506" t="s">
        <v>301</v>
      </c>
    </row>
    <row r="6" ht="14.25" thickBot="1" thickTop="1"/>
    <row r="7" spans="1:17" ht="24" customHeight="1" thickTop="1">
      <c r="A7" s="399" t="s">
        <v>225</v>
      </c>
      <c r="B7" s="57"/>
      <c r="C7" s="58"/>
      <c r="D7" s="58"/>
      <c r="E7" s="58"/>
      <c r="F7" s="58"/>
      <c r="G7" s="605"/>
      <c r="H7" s="603"/>
      <c r="I7" s="603"/>
      <c r="J7" s="603"/>
      <c r="K7" s="627"/>
      <c r="L7" s="628"/>
      <c r="M7" s="495"/>
      <c r="N7" s="603"/>
      <c r="O7" s="603"/>
      <c r="P7" s="629"/>
      <c r="Q7" s="535"/>
    </row>
    <row r="8" spans="1:17" ht="24" customHeight="1">
      <c r="A8" s="630" t="s">
        <v>209</v>
      </c>
      <c r="B8" s="85"/>
      <c r="C8" s="85"/>
      <c r="D8" s="85"/>
      <c r="E8" s="85"/>
      <c r="F8" s="85"/>
      <c r="G8" s="101"/>
      <c r="H8" s="606"/>
      <c r="I8" s="385"/>
      <c r="J8" s="385"/>
      <c r="K8" s="631"/>
      <c r="L8" s="386"/>
      <c r="M8" s="385"/>
      <c r="N8" s="385"/>
      <c r="O8" s="385"/>
      <c r="P8" s="632"/>
      <c r="Q8" s="449"/>
    </row>
    <row r="9" spans="1:17" ht="24" customHeight="1">
      <c r="A9" s="633" t="s">
        <v>210</v>
      </c>
      <c r="B9" s="85"/>
      <c r="C9" s="85"/>
      <c r="D9" s="85"/>
      <c r="E9" s="85"/>
      <c r="F9" s="85"/>
      <c r="G9" s="101"/>
      <c r="H9" s="606"/>
      <c r="I9" s="385"/>
      <c r="J9" s="385"/>
      <c r="K9" s="631"/>
      <c r="L9" s="386"/>
      <c r="M9" s="385"/>
      <c r="N9" s="385"/>
      <c r="O9" s="385"/>
      <c r="P9" s="632"/>
      <c r="Q9" s="449"/>
    </row>
    <row r="10" spans="1:17" ht="24" customHeight="1">
      <c r="A10" s="254">
        <v>1</v>
      </c>
      <c r="B10" s="256" t="s">
        <v>228</v>
      </c>
      <c r="C10" s="398">
        <v>5128430</v>
      </c>
      <c r="D10" s="258" t="s">
        <v>12</v>
      </c>
      <c r="E10" s="257" t="s">
        <v>337</v>
      </c>
      <c r="F10" s="258">
        <v>200</v>
      </c>
      <c r="G10" s="441">
        <v>3764</v>
      </c>
      <c r="H10" s="442">
        <v>3704</v>
      </c>
      <c r="I10" s="443">
        <f aca="true" t="shared" si="0" ref="I10:I15">G10-H10</f>
        <v>60</v>
      </c>
      <c r="J10" s="443">
        <f aca="true" t="shared" si="1" ref="J10:J15">$F10*I10</f>
        <v>12000</v>
      </c>
      <c r="K10" s="464">
        <f aca="true" t="shared" si="2" ref="K10:K15">J10/1000000</f>
        <v>0.012</v>
      </c>
      <c r="L10" s="441">
        <v>33723</v>
      </c>
      <c r="M10" s="442">
        <v>33402</v>
      </c>
      <c r="N10" s="443">
        <f aca="true" t="shared" si="3" ref="N10:N15">L10-M10</f>
        <v>321</v>
      </c>
      <c r="O10" s="443">
        <f aca="true" t="shared" si="4" ref="O10:O15">$F10*N10</f>
        <v>64200</v>
      </c>
      <c r="P10" s="465">
        <f aca="true" t="shared" si="5" ref="P10:P15">O10/1000000</f>
        <v>0.0642</v>
      </c>
      <c r="Q10" s="449"/>
    </row>
    <row r="11" spans="1:17" ht="24" customHeight="1">
      <c r="A11" s="254">
        <v>2</v>
      </c>
      <c r="B11" s="256" t="s">
        <v>229</v>
      </c>
      <c r="C11" s="398">
        <v>4864849</v>
      </c>
      <c r="D11" s="258" t="s">
        <v>12</v>
      </c>
      <c r="E11" s="257" t="s">
        <v>337</v>
      </c>
      <c r="F11" s="258">
        <v>1000</v>
      </c>
      <c r="G11" s="441">
        <v>1728</v>
      </c>
      <c r="H11" s="442">
        <v>1728</v>
      </c>
      <c r="I11" s="443">
        <f t="shared" si="0"/>
        <v>0</v>
      </c>
      <c r="J11" s="443">
        <f t="shared" si="1"/>
        <v>0</v>
      </c>
      <c r="K11" s="464">
        <f t="shared" si="2"/>
        <v>0</v>
      </c>
      <c r="L11" s="441">
        <v>42414</v>
      </c>
      <c r="M11" s="442">
        <v>42414</v>
      </c>
      <c r="N11" s="443">
        <f t="shared" si="3"/>
        <v>0</v>
      </c>
      <c r="O11" s="443">
        <f t="shared" si="4"/>
        <v>0</v>
      </c>
      <c r="P11" s="465">
        <f t="shared" si="5"/>
        <v>0</v>
      </c>
      <c r="Q11" s="449"/>
    </row>
    <row r="12" spans="1:17" ht="24" customHeight="1">
      <c r="A12" s="254">
        <v>3</v>
      </c>
      <c r="B12" s="256" t="s">
        <v>211</v>
      </c>
      <c r="C12" s="398">
        <v>4864846</v>
      </c>
      <c r="D12" s="258" t="s">
        <v>12</v>
      </c>
      <c r="E12" s="257" t="s">
        <v>337</v>
      </c>
      <c r="F12" s="258">
        <v>1000</v>
      </c>
      <c r="G12" s="441">
        <v>4466</v>
      </c>
      <c r="H12" s="442">
        <v>4463</v>
      </c>
      <c r="I12" s="443">
        <f t="shared" si="0"/>
        <v>3</v>
      </c>
      <c r="J12" s="443">
        <f t="shared" si="1"/>
        <v>3000</v>
      </c>
      <c r="K12" s="464">
        <f t="shared" si="2"/>
        <v>0.003</v>
      </c>
      <c r="L12" s="441">
        <v>52487</v>
      </c>
      <c r="M12" s="442">
        <v>52487</v>
      </c>
      <c r="N12" s="443">
        <f t="shared" si="3"/>
        <v>0</v>
      </c>
      <c r="O12" s="443">
        <f t="shared" si="4"/>
        <v>0</v>
      </c>
      <c r="P12" s="465">
        <f t="shared" si="5"/>
        <v>0</v>
      </c>
      <c r="Q12" s="449"/>
    </row>
    <row r="13" spans="1:17" ht="24" customHeight="1">
      <c r="A13" s="254">
        <v>4</v>
      </c>
      <c r="B13" s="256" t="s">
        <v>212</v>
      </c>
      <c r="C13" s="398">
        <v>4864918</v>
      </c>
      <c r="D13" s="258" t="s">
        <v>12</v>
      </c>
      <c r="E13" s="257" t="s">
        <v>337</v>
      </c>
      <c r="F13" s="258">
        <v>400</v>
      </c>
      <c r="G13" s="441">
        <v>162</v>
      </c>
      <c r="H13" s="442">
        <v>158</v>
      </c>
      <c r="I13" s="443">
        <f t="shared" si="0"/>
        <v>4</v>
      </c>
      <c r="J13" s="443">
        <f t="shared" si="1"/>
        <v>1600</v>
      </c>
      <c r="K13" s="464">
        <f t="shared" si="2"/>
        <v>0.0016</v>
      </c>
      <c r="L13" s="441">
        <v>13147</v>
      </c>
      <c r="M13" s="442">
        <v>13107</v>
      </c>
      <c r="N13" s="443">
        <f t="shared" si="3"/>
        <v>40</v>
      </c>
      <c r="O13" s="443">
        <f t="shared" si="4"/>
        <v>16000</v>
      </c>
      <c r="P13" s="465">
        <f t="shared" si="5"/>
        <v>0.016</v>
      </c>
      <c r="Q13" s="449"/>
    </row>
    <row r="14" spans="1:17" ht="24" customHeight="1">
      <c r="A14" s="254">
        <v>5</v>
      </c>
      <c r="B14" s="256" t="s">
        <v>395</v>
      </c>
      <c r="C14" s="398">
        <v>4864894</v>
      </c>
      <c r="D14" s="258" t="s">
        <v>12</v>
      </c>
      <c r="E14" s="257" t="s">
        <v>337</v>
      </c>
      <c r="F14" s="258">
        <v>800</v>
      </c>
      <c r="G14" s="441">
        <v>195</v>
      </c>
      <c r="H14" s="442">
        <v>58</v>
      </c>
      <c r="I14" s="443">
        <f>G14-H14</f>
        <v>137</v>
      </c>
      <c r="J14" s="443">
        <f>$F14*I14</f>
        <v>109600</v>
      </c>
      <c r="K14" s="464">
        <f>J14/1000000</f>
        <v>0.1096</v>
      </c>
      <c r="L14" s="441">
        <v>366</v>
      </c>
      <c r="M14" s="442">
        <v>366</v>
      </c>
      <c r="N14" s="443">
        <f>L14-M14</f>
        <v>0</v>
      </c>
      <c r="O14" s="443">
        <f>$F14*N14</f>
        <v>0</v>
      </c>
      <c r="P14" s="465">
        <f>O14/1000000</f>
        <v>0</v>
      </c>
      <c r="Q14" s="449"/>
    </row>
    <row r="15" spans="1:17" ht="24" customHeight="1">
      <c r="A15" s="254">
        <v>6</v>
      </c>
      <c r="B15" s="256" t="s">
        <v>394</v>
      </c>
      <c r="C15" s="398">
        <v>5128425</v>
      </c>
      <c r="D15" s="258" t="s">
        <v>12</v>
      </c>
      <c r="E15" s="257" t="s">
        <v>337</v>
      </c>
      <c r="F15" s="258">
        <v>400</v>
      </c>
      <c r="G15" s="441">
        <v>398</v>
      </c>
      <c r="H15" s="442">
        <v>390</v>
      </c>
      <c r="I15" s="443">
        <f t="shared" si="0"/>
        <v>8</v>
      </c>
      <c r="J15" s="443">
        <f t="shared" si="1"/>
        <v>3200</v>
      </c>
      <c r="K15" s="464">
        <f t="shared" si="2"/>
        <v>0.0032</v>
      </c>
      <c r="L15" s="441">
        <v>2628</v>
      </c>
      <c r="M15" s="442">
        <v>2628</v>
      </c>
      <c r="N15" s="443">
        <f t="shared" si="3"/>
        <v>0</v>
      </c>
      <c r="O15" s="443">
        <f t="shared" si="4"/>
        <v>0</v>
      </c>
      <c r="P15" s="465">
        <f t="shared" si="5"/>
        <v>0</v>
      </c>
      <c r="Q15" s="449"/>
    </row>
    <row r="16" spans="1:17" ht="24" customHeight="1">
      <c r="A16" s="634" t="s">
        <v>213</v>
      </c>
      <c r="B16" s="256"/>
      <c r="C16" s="398"/>
      <c r="D16" s="258"/>
      <c r="E16" s="256"/>
      <c r="F16" s="258"/>
      <c r="G16" s="635"/>
      <c r="H16" s="443"/>
      <c r="I16" s="443"/>
      <c r="J16" s="443"/>
      <c r="K16" s="464"/>
      <c r="L16" s="635"/>
      <c r="M16" s="443"/>
      <c r="N16" s="443"/>
      <c r="O16" s="443"/>
      <c r="P16" s="465"/>
      <c r="Q16" s="449"/>
    </row>
    <row r="17" spans="1:17" ht="24" customHeight="1">
      <c r="A17" s="254">
        <v>7</v>
      </c>
      <c r="B17" s="256" t="s">
        <v>230</v>
      </c>
      <c r="C17" s="398">
        <v>4864804</v>
      </c>
      <c r="D17" s="258" t="s">
        <v>12</v>
      </c>
      <c r="E17" s="257" t="s">
        <v>337</v>
      </c>
      <c r="F17" s="258">
        <v>200</v>
      </c>
      <c r="G17" s="441">
        <v>994435</v>
      </c>
      <c r="H17" s="442">
        <v>994708</v>
      </c>
      <c r="I17" s="443">
        <f>G17-H17</f>
        <v>-273</v>
      </c>
      <c r="J17" s="443">
        <f>$F17*I17</f>
        <v>-54600</v>
      </c>
      <c r="K17" s="412">
        <f>J17/1000000</f>
        <v>-0.0546</v>
      </c>
      <c r="L17" s="441">
        <v>4096</v>
      </c>
      <c r="M17" s="442">
        <v>4096</v>
      </c>
      <c r="N17" s="443">
        <f>L17-M17</f>
        <v>0</v>
      </c>
      <c r="O17" s="443">
        <f>$F17*N17</f>
        <v>0</v>
      </c>
      <c r="P17" s="465">
        <f>O17/1000000</f>
        <v>0</v>
      </c>
      <c r="Q17" s="449"/>
    </row>
    <row r="18" spans="1:17" ht="24" customHeight="1">
      <c r="A18" s="254">
        <v>8</v>
      </c>
      <c r="B18" s="256" t="s">
        <v>229</v>
      </c>
      <c r="C18" s="398">
        <v>4864845</v>
      </c>
      <c r="D18" s="258" t="s">
        <v>12</v>
      </c>
      <c r="E18" s="257" t="s">
        <v>337</v>
      </c>
      <c r="F18" s="258">
        <v>1000</v>
      </c>
      <c r="G18" s="441">
        <v>1594</v>
      </c>
      <c r="H18" s="442">
        <v>1392</v>
      </c>
      <c r="I18" s="443">
        <f>G18-H18</f>
        <v>202</v>
      </c>
      <c r="J18" s="443">
        <f>$F18*I18</f>
        <v>202000</v>
      </c>
      <c r="K18" s="464">
        <f>J18/1000000</f>
        <v>0.202</v>
      </c>
      <c r="L18" s="441">
        <v>998682</v>
      </c>
      <c r="M18" s="442">
        <v>998682</v>
      </c>
      <c r="N18" s="443">
        <f>L18-M18</f>
        <v>0</v>
      </c>
      <c r="O18" s="443">
        <f>$F18*N18</f>
        <v>0</v>
      </c>
      <c r="P18" s="465">
        <f>O18/1000000</f>
        <v>0</v>
      </c>
      <c r="Q18" s="449"/>
    </row>
    <row r="19" spans="1:17" ht="24" customHeight="1">
      <c r="A19" s="255"/>
      <c r="B19" s="636" t="s">
        <v>224</v>
      </c>
      <c r="C19" s="637"/>
      <c r="D19" s="258"/>
      <c r="E19" s="256"/>
      <c r="F19" s="272"/>
      <c r="G19" s="386"/>
      <c r="H19" s="385"/>
      <c r="I19" s="385"/>
      <c r="J19" s="385"/>
      <c r="K19" s="638">
        <f>SUM(K10:K18)</f>
        <v>0.27680000000000005</v>
      </c>
      <c r="L19" s="639"/>
      <c r="M19" s="640"/>
      <c r="N19" s="640"/>
      <c r="O19" s="640"/>
      <c r="P19" s="641">
        <f>SUM(P10:P18)</f>
        <v>0.0802</v>
      </c>
      <c r="Q19" s="449"/>
    </row>
    <row r="20" spans="1:17" ht="24" customHeight="1">
      <c r="A20" s="255"/>
      <c r="B20" s="148"/>
      <c r="C20" s="637"/>
      <c r="D20" s="258"/>
      <c r="E20" s="256"/>
      <c r="F20" s="272"/>
      <c r="G20" s="386"/>
      <c r="H20" s="385"/>
      <c r="I20" s="385"/>
      <c r="J20" s="385"/>
      <c r="K20" s="642"/>
      <c r="L20" s="386"/>
      <c r="M20" s="385"/>
      <c r="N20" s="385"/>
      <c r="O20" s="385"/>
      <c r="P20" s="643"/>
      <c r="Q20" s="449"/>
    </row>
    <row r="21" spans="1:17" ht="24" customHeight="1">
      <c r="A21" s="634" t="s">
        <v>214</v>
      </c>
      <c r="B21" s="85"/>
      <c r="C21" s="644"/>
      <c r="D21" s="272"/>
      <c r="E21" s="85"/>
      <c r="F21" s="272"/>
      <c r="G21" s="386"/>
      <c r="H21" s="385"/>
      <c r="I21" s="385"/>
      <c r="J21" s="385"/>
      <c r="K21" s="631"/>
      <c r="L21" s="386"/>
      <c r="M21" s="385"/>
      <c r="N21" s="385"/>
      <c r="O21" s="385"/>
      <c r="P21" s="632"/>
      <c r="Q21" s="449"/>
    </row>
    <row r="22" spans="1:17" ht="24" customHeight="1">
      <c r="A22" s="255"/>
      <c r="B22" s="85"/>
      <c r="C22" s="644"/>
      <c r="D22" s="272"/>
      <c r="E22" s="85"/>
      <c r="F22" s="272"/>
      <c r="G22" s="386"/>
      <c r="H22" s="385"/>
      <c r="I22" s="385"/>
      <c r="J22" s="385"/>
      <c r="K22" s="631"/>
      <c r="L22" s="386"/>
      <c r="M22" s="385"/>
      <c r="N22" s="385"/>
      <c r="O22" s="385"/>
      <c r="P22" s="632"/>
      <c r="Q22" s="449"/>
    </row>
    <row r="23" spans="1:17" ht="24" customHeight="1">
      <c r="A23" s="254">
        <v>9</v>
      </c>
      <c r="B23" s="85" t="s">
        <v>215</v>
      </c>
      <c r="C23" s="398">
        <v>4865065</v>
      </c>
      <c r="D23" s="272" t="s">
        <v>12</v>
      </c>
      <c r="E23" s="257" t="s">
        <v>337</v>
      </c>
      <c r="F23" s="258">
        <v>100</v>
      </c>
      <c r="G23" s="441">
        <v>3437</v>
      </c>
      <c r="H23" s="442">
        <v>3437</v>
      </c>
      <c r="I23" s="443">
        <f aca="true" t="shared" si="6" ref="I23:I29">G23-H23</f>
        <v>0</v>
      </c>
      <c r="J23" s="443">
        <f aca="true" t="shared" si="7" ref="J23:J29">$F23*I23</f>
        <v>0</v>
      </c>
      <c r="K23" s="464">
        <f aca="true" t="shared" si="8" ref="K23:K29">J23/1000000</f>
        <v>0</v>
      </c>
      <c r="L23" s="441">
        <v>34489</v>
      </c>
      <c r="M23" s="442">
        <v>34489</v>
      </c>
      <c r="N23" s="443">
        <f aca="true" t="shared" si="9" ref="N23:N29">L23-M23</f>
        <v>0</v>
      </c>
      <c r="O23" s="443">
        <f aca="true" t="shared" si="10" ref="O23:O29">$F23*N23</f>
        <v>0</v>
      </c>
      <c r="P23" s="465">
        <f aca="true" t="shared" si="11" ref="P23:P29">O23/1000000</f>
        <v>0</v>
      </c>
      <c r="Q23" s="449"/>
    </row>
    <row r="24" spans="1:17" ht="24" customHeight="1">
      <c r="A24" s="254">
        <v>10</v>
      </c>
      <c r="B24" s="85" t="s">
        <v>216</v>
      </c>
      <c r="C24" s="398">
        <v>4865066</v>
      </c>
      <c r="D24" s="272" t="s">
        <v>12</v>
      </c>
      <c r="E24" s="257" t="s">
        <v>337</v>
      </c>
      <c r="F24" s="258">
        <v>100</v>
      </c>
      <c r="G24" s="441">
        <v>63991</v>
      </c>
      <c r="H24" s="442">
        <v>64117</v>
      </c>
      <c r="I24" s="443">
        <f t="shared" si="6"/>
        <v>-126</v>
      </c>
      <c r="J24" s="443">
        <f t="shared" si="7"/>
        <v>-12600</v>
      </c>
      <c r="K24" s="412">
        <f t="shared" si="8"/>
        <v>-0.0126</v>
      </c>
      <c r="L24" s="441">
        <v>95729</v>
      </c>
      <c r="M24" s="442">
        <v>95752</v>
      </c>
      <c r="N24" s="443">
        <f t="shared" si="9"/>
        <v>-23</v>
      </c>
      <c r="O24" s="443">
        <f t="shared" si="10"/>
        <v>-2300</v>
      </c>
      <c r="P24" s="465">
        <f t="shared" si="11"/>
        <v>-0.0023</v>
      </c>
      <c r="Q24" s="449"/>
    </row>
    <row r="25" spans="1:17" ht="24" customHeight="1">
      <c r="A25" s="254">
        <v>11</v>
      </c>
      <c r="B25" s="85" t="s">
        <v>217</v>
      </c>
      <c r="C25" s="398">
        <v>4865067</v>
      </c>
      <c r="D25" s="272" t="s">
        <v>12</v>
      </c>
      <c r="E25" s="257" t="s">
        <v>337</v>
      </c>
      <c r="F25" s="258">
        <v>100</v>
      </c>
      <c r="G25" s="441">
        <v>78249</v>
      </c>
      <c r="H25" s="442">
        <v>78249</v>
      </c>
      <c r="I25" s="443">
        <f t="shared" si="6"/>
        <v>0</v>
      </c>
      <c r="J25" s="443">
        <f t="shared" si="7"/>
        <v>0</v>
      </c>
      <c r="K25" s="464">
        <f t="shared" si="8"/>
        <v>0</v>
      </c>
      <c r="L25" s="441">
        <v>18291</v>
      </c>
      <c r="M25" s="442">
        <v>18269</v>
      </c>
      <c r="N25" s="443">
        <f t="shared" si="9"/>
        <v>22</v>
      </c>
      <c r="O25" s="443">
        <f t="shared" si="10"/>
        <v>2200</v>
      </c>
      <c r="P25" s="465">
        <f t="shared" si="11"/>
        <v>0.0022</v>
      </c>
      <c r="Q25" s="449"/>
    </row>
    <row r="26" spans="1:17" ht="24" customHeight="1">
      <c r="A26" s="254">
        <v>12</v>
      </c>
      <c r="B26" s="85" t="s">
        <v>218</v>
      </c>
      <c r="C26" s="398">
        <v>5295189</v>
      </c>
      <c r="D26" s="272" t="s">
        <v>12</v>
      </c>
      <c r="E26" s="257" t="s">
        <v>337</v>
      </c>
      <c r="F26" s="258">
        <v>75</v>
      </c>
      <c r="G26" s="441">
        <v>42321</v>
      </c>
      <c r="H26" s="442">
        <v>42321</v>
      </c>
      <c r="I26" s="443">
        <f t="shared" si="6"/>
        <v>0</v>
      </c>
      <c r="J26" s="443">
        <f t="shared" si="7"/>
        <v>0</v>
      </c>
      <c r="K26" s="464">
        <f t="shared" si="8"/>
        <v>0</v>
      </c>
      <c r="L26" s="441">
        <v>135978</v>
      </c>
      <c r="M26" s="442">
        <v>133893</v>
      </c>
      <c r="N26" s="443">
        <f t="shared" si="9"/>
        <v>2085</v>
      </c>
      <c r="O26" s="443">
        <f t="shared" si="10"/>
        <v>156375</v>
      </c>
      <c r="P26" s="465">
        <f t="shared" si="11"/>
        <v>0.156375</v>
      </c>
      <c r="Q26" s="461" t="s">
        <v>476</v>
      </c>
    </row>
    <row r="27" spans="1:17" ht="19.5" customHeight="1">
      <c r="A27" s="254">
        <v>13</v>
      </c>
      <c r="B27" s="85" t="s">
        <v>218</v>
      </c>
      <c r="C27" s="492">
        <v>4902599</v>
      </c>
      <c r="D27" s="745" t="s">
        <v>12</v>
      </c>
      <c r="E27" s="257" t="s">
        <v>337</v>
      </c>
      <c r="F27" s="746">
        <v>1000</v>
      </c>
      <c r="G27" s="441">
        <v>6</v>
      </c>
      <c r="H27" s="442">
        <v>5</v>
      </c>
      <c r="I27" s="443">
        <f t="shared" si="6"/>
        <v>1</v>
      </c>
      <c r="J27" s="443">
        <f t="shared" si="7"/>
        <v>1000</v>
      </c>
      <c r="K27" s="464">
        <f t="shared" si="8"/>
        <v>0.001</v>
      </c>
      <c r="L27" s="441">
        <v>40</v>
      </c>
      <c r="M27" s="442">
        <v>29</v>
      </c>
      <c r="N27" s="443">
        <f t="shared" si="9"/>
        <v>11</v>
      </c>
      <c r="O27" s="443">
        <f t="shared" si="10"/>
        <v>11000</v>
      </c>
      <c r="P27" s="465">
        <f t="shared" si="11"/>
        <v>0.011</v>
      </c>
      <c r="Q27" s="467"/>
    </row>
    <row r="28" spans="1:17" ht="24" customHeight="1">
      <c r="A28" s="254">
        <v>14</v>
      </c>
      <c r="B28" s="85" t="s">
        <v>219</v>
      </c>
      <c r="C28" s="398">
        <v>4902552</v>
      </c>
      <c r="D28" s="272" t="s">
        <v>12</v>
      </c>
      <c r="E28" s="257" t="s">
        <v>337</v>
      </c>
      <c r="F28" s="747">
        <v>75</v>
      </c>
      <c r="G28" s="441">
        <v>647</v>
      </c>
      <c r="H28" s="442">
        <v>647</v>
      </c>
      <c r="I28" s="443">
        <f>G28-H28</f>
        <v>0</v>
      </c>
      <c r="J28" s="443">
        <f t="shared" si="7"/>
        <v>0</v>
      </c>
      <c r="K28" s="464">
        <f t="shared" si="8"/>
        <v>0</v>
      </c>
      <c r="L28" s="441">
        <v>1662</v>
      </c>
      <c r="M28" s="442">
        <v>1662</v>
      </c>
      <c r="N28" s="443">
        <f>L28-M28</f>
        <v>0</v>
      </c>
      <c r="O28" s="443">
        <f t="shared" si="10"/>
        <v>0</v>
      </c>
      <c r="P28" s="465">
        <f t="shared" si="11"/>
        <v>0</v>
      </c>
      <c r="Q28" s="449"/>
    </row>
    <row r="29" spans="1:17" ht="24" customHeight="1">
      <c r="A29" s="254">
        <v>15</v>
      </c>
      <c r="B29" s="85" t="s">
        <v>219</v>
      </c>
      <c r="C29" s="398">
        <v>4865075</v>
      </c>
      <c r="D29" s="272" t="s">
        <v>12</v>
      </c>
      <c r="E29" s="257" t="s">
        <v>337</v>
      </c>
      <c r="F29" s="258">
        <v>100</v>
      </c>
      <c r="G29" s="441">
        <v>10282</v>
      </c>
      <c r="H29" s="442">
        <v>10282</v>
      </c>
      <c r="I29" s="443">
        <f t="shared" si="6"/>
        <v>0</v>
      </c>
      <c r="J29" s="443">
        <f t="shared" si="7"/>
        <v>0</v>
      </c>
      <c r="K29" s="464">
        <f t="shared" si="8"/>
        <v>0</v>
      </c>
      <c r="L29" s="441">
        <v>4278</v>
      </c>
      <c r="M29" s="442">
        <v>4278</v>
      </c>
      <c r="N29" s="443">
        <f t="shared" si="9"/>
        <v>0</v>
      </c>
      <c r="O29" s="443">
        <f t="shared" si="10"/>
        <v>0</v>
      </c>
      <c r="P29" s="465">
        <f t="shared" si="11"/>
        <v>0</v>
      </c>
      <c r="Q29" s="460"/>
    </row>
    <row r="30" spans="1:17" ht="24" customHeight="1">
      <c r="A30" s="634" t="s">
        <v>220</v>
      </c>
      <c r="B30" s="148"/>
      <c r="C30" s="645"/>
      <c r="D30" s="148"/>
      <c r="E30" s="85"/>
      <c r="F30" s="258"/>
      <c r="G30" s="635"/>
      <c r="H30" s="443"/>
      <c r="I30" s="443"/>
      <c r="J30" s="443"/>
      <c r="K30" s="658">
        <f>SUM(K23:K29)</f>
        <v>-0.0116</v>
      </c>
      <c r="L30" s="635"/>
      <c r="M30" s="443"/>
      <c r="N30" s="443"/>
      <c r="O30" s="443"/>
      <c r="P30" s="647">
        <f>SUM(P23:P29)</f>
        <v>0.167275</v>
      </c>
      <c r="Q30" s="449"/>
    </row>
    <row r="31" spans="1:17" ht="24" customHeight="1">
      <c r="A31" s="400" t="s">
        <v>226</v>
      </c>
      <c r="B31" s="148"/>
      <c r="C31" s="645"/>
      <c r="D31" s="148"/>
      <c r="E31" s="85"/>
      <c r="F31" s="258"/>
      <c r="G31" s="635"/>
      <c r="H31" s="443"/>
      <c r="I31" s="443"/>
      <c r="J31" s="443"/>
      <c r="K31" s="646"/>
      <c r="L31" s="635"/>
      <c r="M31" s="443"/>
      <c r="N31" s="443"/>
      <c r="O31" s="443"/>
      <c r="P31" s="647"/>
      <c r="Q31" s="449"/>
    </row>
    <row r="32" spans="1:17" ht="24" customHeight="1">
      <c r="A32" s="630" t="s">
        <v>221</v>
      </c>
      <c r="B32" s="85"/>
      <c r="C32" s="512"/>
      <c r="D32" s="85"/>
      <c r="E32" s="85"/>
      <c r="F32" s="272"/>
      <c r="G32" s="635"/>
      <c r="H32" s="443"/>
      <c r="I32" s="443"/>
      <c r="J32" s="443"/>
      <c r="K32" s="464"/>
      <c r="L32" s="635"/>
      <c r="M32" s="443"/>
      <c r="N32" s="443"/>
      <c r="O32" s="443"/>
      <c r="P32" s="465"/>
      <c r="Q32" s="449"/>
    </row>
    <row r="33" spans="1:17" ht="24" customHeight="1">
      <c r="A33" s="254">
        <v>16</v>
      </c>
      <c r="B33" s="648" t="s">
        <v>222</v>
      </c>
      <c r="C33" s="645">
        <v>4902545</v>
      </c>
      <c r="D33" s="258" t="s">
        <v>12</v>
      </c>
      <c r="E33" s="257" t="s">
        <v>337</v>
      </c>
      <c r="F33" s="258">
        <v>50</v>
      </c>
      <c r="G33" s="441">
        <v>0</v>
      </c>
      <c r="H33" s="442">
        <v>0</v>
      </c>
      <c r="I33" s="443">
        <f>G33-H33</f>
        <v>0</v>
      </c>
      <c r="J33" s="443">
        <f>$F33*I33</f>
        <v>0</v>
      </c>
      <c r="K33" s="464">
        <f>J33/1000000</f>
        <v>0</v>
      </c>
      <c r="L33" s="441">
        <v>0</v>
      </c>
      <c r="M33" s="442">
        <v>0</v>
      </c>
      <c r="N33" s="443">
        <f>L33-M33</f>
        <v>0</v>
      </c>
      <c r="O33" s="443">
        <f>$F33*N33</f>
        <v>0</v>
      </c>
      <c r="P33" s="465">
        <f>O33/1000000</f>
        <v>0</v>
      </c>
      <c r="Q33" s="449"/>
    </row>
    <row r="34" spans="1:17" ht="24" customHeight="1">
      <c r="A34" s="634" t="s">
        <v>223</v>
      </c>
      <c r="B34" s="148"/>
      <c r="C34" s="649"/>
      <c r="D34" s="648"/>
      <c r="E34" s="85"/>
      <c r="F34" s="258"/>
      <c r="G34" s="101"/>
      <c r="H34" s="385"/>
      <c r="I34" s="385"/>
      <c r="J34" s="385"/>
      <c r="K34" s="638">
        <f>SUM(K33)</f>
        <v>0</v>
      </c>
      <c r="L34" s="386"/>
      <c r="M34" s="385"/>
      <c r="N34" s="385"/>
      <c r="O34" s="385"/>
      <c r="P34" s="641">
        <f>SUM(P33)</f>
        <v>0</v>
      </c>
      <c r="Q34" s="449"/>
    </row>
    <row r="35" spans="1:17" ht="19.5" customHeight="1" thickBot="1">
      <c r="A35" s="69"/>
      <c r="B35" s="70"/>
      <c r="C35" s="71"/>
      <c r="D35" s="72"/>
      <c r="E35" s="73"/>
      <c r="F35" s="73"/>
      <c r="G35" s="74"/>
      <c r="H35" s="496"/>
      <c r="I35" s="496"/>
      <c r="J35" s="496"/>
      <c r="K35" s="650"/>
      <c r="L35" s="651"/>
      <c r="M35" s="496"/>
      <c r="N35" s="496"/>
      <c r="O35" s="496"/>
      <c r="P35" s="652"/>
      <c r="Q35" s="546"/>
    </row>
    <row r="36" spans="1:16" ht="13.5" thickTop="1">
      <c r="A36" s="68"/>
      <c r="B36" s="76"/>
      <c r="C36" s="60"/>
      <c r="D36" s="62"/>
      <c r="E36" s="61"/>
      <c r="F36" s="61"/>
      <c r="G36" s="77"/>
      <c r="H36" s="606"/>
      <c r="I36" s="385"/>
      <c r="J36" s="385"/>
      <c r="K36" s="631"/>
      <c r="L36" s="606"/>
      <c r="M36" s="606"/>
      <c r="N36" s="385"/>
      <c r="O36" s="385"/>
      <c r="P36" s="653"/>
    </row>
    <row r="37" spans="1:16" ht="12.75">
      <c r="A37" s="68"/>
      <c r="B37" s="76"/>
      <c r="C37" s="60"/>
      <c r="D37" s="62"/>
      <c r="E37" s="61"/>
      <c r="F37" s="61"/>
      <c r="G37" s="77"/>
      <c r="H37" s="606"/>
      <c r="I37" s="385"/>
      <c r="J37" s="385"/>
      <c r="K37" s="631"/>
      <c r="L37" s="606"/>
      <c r="M37" s="606"/>
      <c r="N37" s="385"/>
      <c r="O37" s="385"/>
      <c r="P37" s="653"/>
    </row>
    <row r="38" spans="1:16" ht="12.75">
      <c r="A38" s="606"/>
      <c r="B38" s="490"/>
      <c r="C38" s="490"/>
      <c r="D38" s="490"/>
      <c r="E38" s="490"/>
      <c r="F38" s="490"/>
      <c r="G38" s="490"/>
      <c r="H38" s="490"/>
      <c r="I38" s="490"/>
      <c r="J38" s="490"/>
      <c r="K38" s="654"/>
      <c r="L38" s="490"/>
      <c r="M38" s="490"/>
      <c r="N38" s="490"/>
      <c r="O38" s="490"/>
      <c r="P38" s="655"/>
    </row>
    <row r="39" spans="1:16" ht="20.25">
      <c r="A39" s="164"/>
      <c r="B39" s="636" t="s">
        <v>220</v>
      </c>
      <c r="C39" s="656"/>
      <c r="D39" s="656"/>
      <c r="E39" s="656"/>
      <c r="F39" s="656"/>
      <c r="G39" s="656"/>
      <c r="H39" s="656"/>
      <c r="I39" s="656"/>
      <c r="J39" s="656"/>
      <c r="K39" s="658">
        <f>K30-K34</f>
        <v>-0.0116</v>
      </c>
      <c r="L39" s="657"/>
      <c r="M39" s="657"/>
      <c r="N39" s="657"/>
      <c r="O39" s="657"/>
      <c r="P39" s="658">
        <f>P30-P34</f>
        <v>0.167275</v>
      </c>
    </row>
    <row r="40" spans="1:16" ht="20.25">
      <c r="A40" s="93"/>
      <c r="B40" s="636" t="s">
        <v>224</v>
      </c>
      <c r="C40" s="644"/>
      <c r="D40" s="644"/>
      <c r="E40" s="644"/>
      <c r="F40" s="644"/>
      <c r="G40" s="644"/>
      <c r="H40" s="644"/>
      <c r="I40" s="644"/>
      <c r="J40" s="644"/>
      <c r="K40" s="638">
        <f>K19</f>
        <v>0.27680000000000005</v>
      </c>
      <c r="L40" s="657"/>
      <c r="M40" s="657"/>
      <c r="N40" s="657"/>
      <c r="O40" s="657"/>
      <c r="P40" s="658">
        <f>P19</f>
        <v>0.0802</v>
      </c>
    </row>
    <row r="41" spans="1:16" ht="18">
      <c r="A41" s="93"/>
      <c r="B41" s="85"/>
      <c r="C41" s="89"/>
      <c r="D41" s="89"/>
      <c r="E41" s="89"/>
      <c r="F41" s="89"/>
      <c r="G41" s="89"/>
      <c r="H41" s="89"/>
      <c r="I41" s="89"/>
      <c r="J41" s="89"/>
      <c r="K41" s="659"/>
      <c r="L41" s="660"/>
      <c r="M41" s="660"/>
      <c r="N41" s="660"/>
      <c r="O41" s="660"/>
      <c r="P41" s="661"/>
    </row>
    <row r="42" spans="1:16" ht="3" customHeight="1">
      <c r="A42" s="93"/>
      <c r="B42" s="85"/>
      <c r="C42" s="89"/>
      <c r="D42" s="89"/>
      <c r="E42" s="89"/>
      <c r="F42" s="89"/>
      <c r="G42" s="89"/>
      <c r="H42" s="89"/>
      <c r="I42" s="89"/>
      <c r="J42" s="89"/>
      <c r="K42" s="659"/>
      <c r="L42" s="660"/>
      <c r="M42" s="660"/>
      <c r="N42" s="660"/>
      <c r="O42" s="660"/>
      <c r="P42" s="661"/>
    </row>
    <row r="43" spans="1:16" ht="23.25">
      <c r="A43" s="93"/>
      <c r="B43" s="382" t="s">
        <v>227</v>
      </c>
      <c r="C43" s="662"/>
      <c r="D43" s="3"/>
      <c r="E43" s="3"/>
      <c r="F43" s="3"/>
      <c r="G43" s="3"/>
      <c r="H43" s="3"/>
      <c r="I43" s="3"/>
      <c r="J43" s="3"/>
      <c r="K43" s="663">
        <f>SUM(K39:K42)</f>
        <v>0.26520000000000005</v>
      </c>
      <c r="L43" s="664"/>
      <c r="M43" s="664"/>
      <c r="N43" s="664"/>
      <c r="O43" s="664"/>
      <c r="P43" s="665">
        <f>SUM(P39:P42)</f>
        <v>0.247475</v>
      </c>
    </row>
    <row r="44" ht="12.75">
      <c r="K44" s="666"/>
    </row>
    <row r="45" ht="13.5" thickBot="1">
      <c r="K45" s="666"/>
    </row>
    <row r="46" spans="1:17" ht="12.75">
      <c r="A46" s="552"/>
      <c r="B46" s="553"/>
      <c r="C46" s="553"/>
      <c r="D46" s="553"/>
      <c r="E46" s="553"/>
      <c r="F46" s="553"/>
      <c r="G46" s="553"/>
      <c r="H46" s="547"/>
      <c r="I46" s="547"/>
      <c r="J46" s="547"/>
      <c r="K46" s="547"/>
      <c r="L46" s="547"/>
      <c r="M46" s="547"/>
      <c r="N46" s="547"/>
      <c r="O46" s="547"/>
      <c r="P46" s="547"/>
      <c r="Q46" s="548"/>
    </row>
    <row r="47" spans="1:17" ht="23.25">
      <c r="A47" s="554" t="s">
        <v>318</v>
      </c>
      <c r="B47" s="555"/>
      <c r="C47" s="555"/>
      <c r="D47" s="555"/>
      <c r="E47" s="555"/>
      <c r="F47" s="555"/>
      <c r="G47" s="555"/>
      <c r="H47" s="482"/>
      <c r="I47" s="482"/>
      <c r="J47" s="482"/>
      <c r="K47" s="482"/>
      <c r="L47" s="482"/>
      <c r="M47" s="482"/>
      <c r="N47" s="482"/>
      <c r="O47" s="482"/>
      <c r="P47" s="482"/>
      <c r="Q47" s="549"/>
    </row>
    <row r="48" spans="1:17" ht="12.75">
      <c r="A48" s="556"/>
      <c r="B48" s="555"/>
      <c r="C48" s="555"/>
      <c r="D48" s="555"/>
      <c r="E48" s="555"/>
      <c r="F48" s="555"/>
      <c r="G48" s="555"/>
      <c r="H48" s="482"/>
      <c r="I48" s="482"/>
      <c r="J48" s="482"/>
      <c r="K48" s="482"/>
      <c r="L48" s="482"/>
      <c r="M48" s="482"/>
      <c r="N48" s="482"/>
      <c r="O48" s="482"/>
      <c r="P48" s="482"/>
      <c r="Q48" s="549"/>
    </row>
    <row r="49" spans="1:17" ht="18">
      <c r="A49" s="557"/>
      <c r="B49" s="558"/>
      <c r="C49" s="558"/>
      <c r="D49" s="558"/>
      <c r="E49" s="558"/>
      <c r="F49" s="558"/>
      <c r="G49" s="558"/>
      <c r="H49" s="482"/>
      <c r="I49" s="482"/>
      <c r="J49" s="545"/>
      <c r="K49" s="667" t="s">
        <v>330</v>
      </c>
      <c r="L49" s="482"/>
      <c r="M49" s="482"/>
      <c r="N49" s="482"/>
      <c r="O49" s="482"/>
      <c r="P49" s="668" t="s">
        <v>331</v>
      </c>
      <c r="Q49" s="549"/>
    </row>
    <row r="50" spans="1:17" ht="12.75">
      <c r="A50" s="560"/>
      <c r="B50" s="93"/>
      <c r="C50" s="93"/>
      <c r="D50" s="93"/>
      <c r="E50" s="93"/>
      <c r="F50" s="93"/>
      <c r="G50" s="93"/>
      <c r="H50" s="482"/>
      <c r="I50" s="482"/>
      <c r="J50" s="482"/>
      <c r="K50" s="482"/>
      <c r="L50" s="482"/>
      <c r="M50" s="482"/>
      <c r="N50" s="482"/>
      <c r="O50" s="482"/>
      <c r="P50" s="482"/>
      <c r="Q50" s="549"/>
    </row>
    <row r="51" spans="1:17" ht="12.75">
      <c r="A51" s="560"/>
      <c r="B51" s="93"/>
      <c r="C51" s="93"/>
      <c r="D51" s="93"/>
      <c r="E51" s="93"/>
      <c r="F51" s="93"/>
      <c r="G51" s="93"/>
      <c r="H51" s="482"/>
      <c r="I51" s="482"/>
      <c r="J51" s="482"/>
      <c r="K51" s="482"/>
      <c r="L51" s="482"/>
      <c r="M51" s="482"/>
      <c r="N51" s="482"/>
      <c r="O51" s="482"/>
      <c r="P51" s="482"/>
      <c r="Q51" s="549"/>
    </row>
    <row r="52" spans="1:17" ht="23.25">
      <c r="A52" s="554" t="s">
        <v>321</v>
      </c>
      <c r="B52" s="562"/>
      <c r="C52" s="562"/>
      <c r="D52" s="563"/>
      <c r="E52" s="563"/>
      <c r="F52" s="564"/>
      <c r="G52" s="563"/>
      <c r="H52" s="482"/>
      <c r="I52" s="482"/>
      <c r="J52" s="482"/>
      <c r="K52" s="669">
        <f>K43</f>
        <v>0.26520000000000005</v>
      </c>
      <c r="L52" s="558" t="s">
        <v>319</v>
      </c>
      <c r="M52" s="482"/>
      <c r="N52" s="482"/>
      <c r="O52" s="482"/>
      <c r="P52" s="669">
        <f>P43</f>
        <v>0.247475</v>
      </c>
      <c r="Q52" s="670" t="s">
        <v>319</v>
      </c>
    </row>
    <row r="53" spans="1:17" ht="23.25">
      <c r="A53" s="671"/>
      <c r="B53" s="568"/>
      <c r="C53" s="568"/>
      <c r="D53" s="555"/>
      <c r="E53" s="555"/>
      <c r="F53" s="569"/>
      <c r="G53" s="555"/>
      <c r="H53" s="482"/>
      <c r="I53" s="482"/>
      <c r="J53" s="482"/>
      <c r="K53" s="664"/>
      <c r="L53" s="618"/>
      <c r="M53" s="482"/>
      <c r="N53" s="482"/>
      <c r="O53" s="482"/>
      <c r="P53" s="664"/>
      <c r="Q53" s="672"/>
    </row>
    <row r="54" spans="1:17" ht="23.25">
      <c r="A54" s="673" t="s">
        <v>320</v>
      </c>
      <c r="B54" s="44"/>
      <c r="C54" s="44"/>
      <c r="D54" s="555"/>
      <c r="E54" s="555"/>
      <c r="F54" s="572"/>
      <c r="G54" s="563"/>
      <c r="H54" s="482"/>
      <c r="I54" s="482"/>
      <c r="J54" s="482"/>
      <c r="K54" s="669">
        <f>'STEPPED UP GENCO'!K43</f>
        <v>0.0024987690000000053</v>
      </c>
      <c r="L54" s="558" t="s">
        <v>319</v>
      </c>
      <c r="M54" s="482"/>
      <c r="N54" s="482"/>
      <c r="O54" s="482"/>
      <c r="P54" s="669">
        <f>'STEPPED UP GENCO'!P43</f>
        <v>0</v>
      </c>
      <c r="Q54" s="670" t="s">
        <v>319</v>
      </c>
    </row>
    <row r="55" spans="1:17" ht="6.75" customHeight="1">
      <c r="A55" s="573"/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549"/>
    </row>
    <row r="56" spans="1:17" ht="6.75" customHeight="1">
      <c r="A56" s="573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549"/>
    </row>
    <row r="57" spans="1:17" ht="6.75" customHeight="1">
      <c r="A57" s="573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549"/>
    </row>
    <row r="58" spans="1:17" ht="26.25" customHeight="1">
      <c r="A58" s="573"/>
      <c r="B58" s="482"/>
      <c r="C58" s="482"/>
      <c r="D58" s="482"/>
      <c r="E58" s="482"/>
      <c r="F58" s="482"/>
      <c r="G58" s="482"/>
      <c r="H58" s="562"/>
      <c r="I58" s="562"/>
      <c r="J58" s="674" t="s">
        <v>322</v>
      </c>
      <c r="K58" s="669">
        <f>SUM(K52:K57)</f>
        <v>0.26769876900000006</v>
      </c>
      <c r="L58" s="675" t="s">
        <v>319</v>
      </c>
      <c r="M58" s="280"/>
      <c r="N58" s="280"/>
      <c r="O58" s="280"/>
      <c r="P58" s="669">
        <f>SUM(P52:P57)</f>
        <v>0.247475</v>
      </c>
      <c r="Q58" s="675" t="s">
        <v>319</v>
      </c>
    </row>
    <row r="59" spans="1:17" ht="3" customHeight="1" thickBot="1">
      <c r="A59" s="574"/>
      <c r="B59" s="550"/>
      <c r="C59" s="550"/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8.0039062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702" t="s">
        <v>231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</row>
    <row r="2" spans="1:17" ht="12.75">
      <c r="A2" s="704" t="s">
        <v>232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813" t="str">
        <f>NDPL!Q1</f>
        <v>FEBUARY-2019</v>
      </c>
      <c r="Q2" s="813"/>
    </row>
    <row r="3" spans="1:17" ht="12.75">
      <c r="A3" s="704" t="s">
        <v>439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</row>
    <row r="4" spans="1:17" ht="13.5" thickBot="1">
      <c r="A4" s="703"/>
      <c r="B4" s="703"/>
      <c r="C4" s="703"/>
      <c r="D4" s="703"/>
      <c r="E4" s="703"/>
      <c r="F4" s="703"/>
      <c r="G4" s="705"/>
      <c r="H4" s="705"/>
      <c r="I4" s="706" t="s">
        <v>386</v>
      </c>
      <c r="J4" s="705"/>
      <c r="K4" s="705"/>
      <c r="L4" s="705"/>
      <c r="M4" s="705"/>
      <c r="N4" s="706" t="s">
        <v>387</v>
      </c>
      <c r="O4" s="705"/>
      <c r="P4" s="705"/>
      <c r="Q4" s="703"/>
    </row>
    <row r="5" spans="1:17" s="767" customFormat="1" ht="46.5" thickBot="1" thickTop="1">
      <c r="A5" s="763" t="s">
        <v>8</v>
      </c>
      <c r="B5" s="765" t="s">
        <v>9</v>
      </c>
      <c r="C5" s="764" t="s">
        <v>1</v>
      </c>
      <c r="D5" s="764" t="s">
        <v>2</v>
      </c>
      <c r="E5" s="764" t="s">
        <v>3</v>
      </c>
      <c r="F5" s="764" t="s">
        <v>10</v>
      </c>
      <c r="G5" s="763" t="str">
        <f>NDPL!G5</f>
        <v>FINAL READING 28/02/2019</v>
      </c>
      <c r="H5" s="764" t="str">
        <f>NDPL!H5</f>
        <v>INTIAL READING 01/02/2019</v>
      </c>
      <c r="I5" s="764" t="s">
        <v>4</v>
      </c>
      <c r="J5" s="764" t="s">
        <v>5</v>
      </c>
      <c r="K5" s="764" t="s">
        <v>6</v>
      </c>
      <c r="L5" s="763" t="str">
        <f>NDPL!G5</f>
        <v>FINAL READING 28/02/2019</v>
      </c>
      <c r="M5" s="764" t="str">
        <f>NDPL!H5</f>
        <v>INTIAL READING 01/02/2019</v>
      </c>
      <c r="N5" s="764" t="s">
        <v>4</v>
      </c>
      <c r="O5" s="764" t="s">
        <v>5</v>
      </c>
      <c r="P5" s="764" t="s">
        <v>6</v>
      </c>
      <c r="Q5" s="766" t="s">
        <v>301</v>
      </c>
    </row>
    <row r="6" spans="1:17" ht="14.25" thickBot="1" thickTop="1">
      <c r="A6" s="703"/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</row>
    <row r="7" spans="1:17" ht="13.5" thickTop="1">
      <c r="A7" s="707" t="s">
        <v>438</v>
      </c>
      <c r="B7" s="708"/>
      <c r="C7" s="709"/>
      <c r="D7" s="709"/>
      <c r="E7" s="709"/>
      <c r="F7" s="709"/>
      <c r="G7" s="710"/>
      <c r="H7" s="711"/>
      <c r="I7" s="711"/>
      <c r="J7" s="711"/>
      <c r="K7" s="712"/>
      <c r="L7" s="713"/>
      <c r="M7" s="709"/>
      <c r="N7" s="711"/>
      <c r="O7" s="711"/>
      <c r="P7" s="714"/>
      <c r="Q7" s="715"/>
    </row>
    <row r="8" spans="1:17" ht="12.75">
      <c r="A8" s="716" t="s">
        <v>209</v>
      </c>
      <c r="B8" s="703"/>
      <c r="C8" s="703"/>
      <c r="D8" s="703"/>
      <c r="E8" s="703"/>
      <c r="F8" s="703"/>
      <c r="G8" s="717"/>
      <c r="H8" s="718"/>
      <c r="I8" s="719"/>
      <c r="J8" s="719"/>
      <c r="K8" s="720"/>
      <c r="L8" s="721"/>
      <c r="M8" s="719"/>
      <c r="N8" s="719"/>
      <c r="O8" s="719"/>
      <c r="P8" s="722"/>
      <c r="Q8" s="479"/>
    </row>
    <row r="9" spans="1:17" ht="12.75">
      <c r="A9" s="723" t="s">
        <v>440</v>
      </c>
      <c r="B9" s="703"/>
      <c r="C9" s="703"/>
      <c r="D9" s="703"/>
      <c r="E9" s="703"/>
      <c r="F9" s="703"/>
      <c r="G9" s="717"/>
      <c r="H9" s="718"/>
      <c r="I9" s="719"/>
      <c r="J9" s="719"/>
      <c r="K9" s="720"/>
      <c r="L9" s="721"/>
      <c r="M9" s="719"/>
      <c r="N9" s="719"/>
      <c r="O9" s="719"/>
      <c r="P9" s="722"/>
      <c r="Q9" s="479"/>
    </row>
    <row r="10" spans="1:17" s="445" customFormat="1" ht="12.75">
      <c r="A10" s="724">
        <v>1</v>
      </c>
      <c r="B10" s="726" t="s">
        <v>463</v>
      </c>
      <c r="C10" s="725">
        <v>4864952</v>
      </c>
      <c r="D10" s="760" t="s">
        <v>12</v>
      </c>
      <c r="E10" s="761" t="s">
        <v>337</v>
      </c>
      <c r="F10" s="725">
        <v>625</v>
      </c>
      <c r="G10" s="724">
        <v>995569</v>
      </c>
      <c r="H10" s="54">
        <v>995712</v>
      </c>
      <c r="I10" s="719">
        <f>G10-H10</f>
        <v>-143</v>
      </c>
      <c r="J10" s="719">
        <f>$F10*I10</f>
        <v>-89375</v>
      </c>
      <c r="K10" s="762">
        <f>J10/1000000</f>
        <v>-0.089375</v>
      </c>
      <c r="L10" s="724">
        <v>999990</v>
      </c>
      <c r="M10" s="54">
        <v>999990</v>
      </c>
      <c r="N10" s="719">
        <f>L10-M10</f>
        <v>0</v>
      </c>
      <c r="O10" s="719">
        <f>$F10*N10</f>
        <v>0</v>
      </c>
      <c r="P10" s="722">
        <f>O10/1000000</f>
        <v>0</v>
      </c>
      <c r="Q10" s="479"/>
    </row>
    <row r="11" spans="1:17" s="445" customFormat="1" ht="12.75">
      <c r="A11" s="724">
        <v>2</v>
      </c>
      <c r="B11" s="726" t="s">
        <v>464</v>
      </c>
      <c r="C11" s="725">
        <v>5129958</v>
      </c>
      <c r="D11" s="760" t="s">
        <v>12</v>
      </c>
      <c r="E11" s="761" t="s">
        <v>337</v>
      </c>
      <c r="F11" s="725">
        <v>625</v>
      </c>
      <c r="G11" s="724">
        <v>997584</v>
      </c>
      <c r="H11" s="54">
        <v>998571</v>
      </c>
      <c r="I11" s="719">
        <f>G11-H11</f>
        <v>-987</v>
      </c>
      <c r="J11" s="719">
        <f>$F11*I11</f>
        <v>-616875</v>
      </c>
      <c r="K11" s="762">
        <f>J11/1000000</f>
        <v>-0.616875</v>
      </c>
      <c r="L11" s="724">
        <v>999883</v>
      </c>
      <c r="M11" s="54">
        <v>999883</v>
      </c>
      <c r="N11" s="719">
        <f>L11-M11</f>
        <v>0</v>
      </c>
      <c r="O11" s="719">
        <f>$F11*N11</f>
        <v>0</v>
      </c>
      <c r="P11" s="722">
        <f>O11/1000000</f>
        <v>0</v>
      </c>
      <c r="Q11" s="479"/>
    </row>
    <row r="12" spans="1:17" ht="12.75">
      <c r="A12" s="716" t="s">
        <v>116</v>
      </c>
      <c r="B12" s="716"/>
      <c r="C12" s="725"/>
      <c r="D12" s="760"/>
      <c r="E12" s="761"/>
      <c r="F12" s="725"/>
      <c r="G12" s="724"/>
      <c r="H12" s="54"/>
      <c r="I12" s="719"/>
      <c r="J12" s="719"/>
      <c r="K12" s="762"/>
      <c r="L12" s="724"/>
      <c r="M12" s="54"/>
      <c r="N12" s="719"/>
      <c r="O12" s="719"/>
      <c r="P12" s="722"/>
      <c r="Q12" s="479"/>
    </row>
    <row r="13" spans="1:17" s="445" customFormat="1" ht="12.75">
      <c r="A13" s="724">
        <v>1</v>
      </c>
      <c r="B13" s="726" t="s">
        <v>463</v>
      </c>
      <c r="C13" s="725">
        <v>5295160</v>
      </c>
      <c r="D13" s="760" t="s">
        <v>12</v>
      </c>
      <c r="E13" s="761" t="s">
        <v>337</v>
      </c>
      <c r="F13" s="725">
        <v>400</v>
      </c>
      <c r="G13" s="724">
        <v>996166</v>
      </c>
      <c r="H13" s="54">
        <v>996801</v>
      </c>
      <c r="I13" s="719">
        <f>G13-H13</f>
        <v>-635</v>
      </c>
      <c r="J13" s="719">
        <f>$F13*I13</f>
        <v>-254000</v>
      </c>
      <c r="K13" s="762">
        <f>J13/1000000</f>
        <v>-0.254</v>
      </c>
      <c r="L13" s="724">
        <v>999896</v>
      </c>
      <c r="M13" s="54">
        <v>999896</v>
      </c>
      <c r="N13" s="719">
        <f>L13-M13</f>
        <v>0</v>
      </c>
      <c r="O13" s="719">
        <f>$F13*N13</f>
        <v>0</v>
      </c>
      <c r="P13" s="722">
        <f>O13/1000000</f>
        <v>0</v>
      </c>
      <c r="Q13" s="479"/>
    </row>
    <row r="14" spans="1:18" s="17" customFormat="1" ht="13.5" thickBot="1">
      <c r="A14" s="727"/>
      <c r="B14" s="728" t="s">
        <v>224</v>
      </c>
      <c r="C14" s="729"/>
      <c r="D14" s="730"/>
      <c r="E14" s="729"/>
      <c r="F14" s="731"/>
      <c r="G14" s="732"/>
      <c r="H14" s="733"/>
      <c r="I14" s="733"/>
      <c r="J14" s="733"/>
      <c r="K14" s="792">
        <f>SUM(K10:K13)</f>
        <v>-0.9602499999999999</v>
      </c>
      <c r="L14" s="732"/>
      <c r="M14" s="733"/>
      <c r="N14" s="733"/>
      <c r="O14" s="733"/>
      <c r="P14" s="734">
        <f>SUM(P10:P13)</f>
        <v>0</v>
      </c>
      <c r="Q14" s="735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P15" sqref="P15:P17"/>
    </sheetView>
  </sheetViews>
  <sheetFormatPr defaultColWidth="9.140625" defaultRowHeight="12.75"/>
  <cols>
    <col min="1" max="1" width="5.140625" style="445" customWidth="1"/>
    <col min="2" max="2" width="36.8515625" style="445" customWidth="1"/>
    <col min="3" max="3" width="14.8515625" style="445" bestFit="1" customWidth="1"/>
    <col min="4" max="4" width="9.8515625" style="445" customWidth="1"/>
    <col min="5" max="5" width="16.8515625" style="445" customWidth="1"/>
    <col min="6" max="6" width="11.421875" style="445" customWidth="1"/>
    <col min="7" max="7" width="13.421875" style="445" customWidth="1"/>
    <col min="8" max="8" width="13.8515625" style="445" customWidth="1"/>
    <col min="9" max="9" width="11.00390625" style="445" customWidth="1"/>
    <col min="10" max="10" width="11.28125" style="445" customWidth="1"/>
    <col min="11" max="11" width="15.28125" style="445" customWidth="1"/>
    <col min="12" max="12" width="14.00390625" style="445" customWidth="1"/>
    <col min="13" max="13" width="13.00390625" style="445" customWidth="1"/>
    <col min="14" max="14" width="11.140625" style="445" customWidth="1"/>
    <col min="15" max="15" width="13.00390625" style="445" customWidth="1"/>
    <col min="16" max="16" width="14.7109375" style="445" customWidth="1"/>
    <col min="17" max="17" width="20.00390625" style="445" customWidth="1"/>
    <col min="18" max="16384" width="9.140625" style="445" customWidth="1"/>
  </cols>
  <sheetData>
    <row r="1" ht="26.25">
      <c r="A1" s="1" t="s">
        <v>231</v>
      </c>
    </row>
    <row r="2" spans="1:17" ht="16.5" customHeight="1">
      <c r="A2" s="290" t="s">
        <v>232</v>
      </c>
      <c r="P2" s="676" t="str">
        <f>NDPL!Q1</f>
        <v>FEBUARY-2019</v>
      </c>
      <c r="Q2" s="677"/>
    </row>
    <row r="3" spans="1:8" ht="23.25">
      <c r="A3" s="178" t="s">
        <v>279</v>
      </c>
      <c r="H3" s="526"/>
    </row>
    <row r="4" spans="1:16" ht="24" thickBot="1">
      <c r="A4" s="3"/>
      <c r="G4" s="482"/>
      <c r="H4" s="482"/>
      <c r="I4" s="45" t="s">
        <v>386</v>
      </c>
      <c r="J4" s="482"/>
      <c r="K4" s="482"/>
      <c r="L4" s="482"/>
      <c r="M4" s="482"/>
      <c r="N4" s="45" t="s">
        <v>387</v>
      </c>
      <c r="O4" s="482"/>
      <c r="P4" s="482"/>
    </row>
    <row r="5" spans="1:17" ht="43.5" customHeight="1" thickBot="1" thickTop="1">
      <c r="A5" s="527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28/02/2019</v>
      </c>
      <c r="H5" s="505" t="str">
        <f>NDPL!H5</f>
        <v>INTIAL READING 01/02/2019</v>
      </c>
      <c r="I5" s="505" t="s">
        <v>4</v>
      </c>
      <c r="J5" s="505" t="s">
        <v>5</v>
      </c>
      <c r="K5" s="528" t="s">
        <v>6</v>
      </c>
      <c r="L5" s="503" t="str">
        <f>NDPL!G5</f>
        <v>FINAL READING 28/02/2019</v>
      </c>
      <c r="M5" s="505" t="str">
        <f>NDPL!H5</f>
        <v>INTIAL READING 01/02/2019</v>
      </c>
      <c r="N5" s="505" t="s">
        <v>4</v>
      </c>
      <c r="O5" s="505" t="s">
        <v>5</v>
      </c>
      <c r="P5" s="528" t="s">
        <v>6</v>
      </c>
      <c r="Q5" s="528" t="s">
        <v>301</v>
      </c>
    </row>
    <row r="6" ht="14.25" thickBot="1" thickTop="1"/>
    <row r="7" spans="1:17" ht="19.5" customHeight="1" thickTop="1">
      <c r="A7" s="273"/>
      <c r="B7" s="274" t="s">
        <v>246</v>
      </c>
      <c r="C7" s="275"/>
      <c r="D7" s="275"/>
      <c r="E7" s="275"/>
      <c r="F7" s="276"/>
      <c r="G7" s="94"/>
      <c r="H7" s="88"/>
      <c r="I7" s="88"/>
      <c r="J7" s="88"/>
      <c r="K7" s="91"/>
      <c r="L7" s="96"/>
      <c r="M7" s="457"/>
      <c r="N7" s="457"/>
      <c r="O7" s="457"/>
      <c r="P7" s="587"/>
      <c r="Q7" s="535"/>
    </row>
    <row r="8" spans="1:17" ht="19.5" customHeight="1">
      <c r="A8" s="254"/>
      <c r="B8" s="277" t="s">
        <v>247</v>
      </c>
      <c r="C8" s="278"/>
      <c r="D8" s="278"/>
      <c r="E8" s="278"/>
      <c r="F8" s="279"/>
      <c r="G8" s="37"/>
      <c r="H8" s="43"/>
      <c r="I8" s="43"/>
      <c r="J8" s="43"/>
      <c r="K8" s="41"/>
      <c r="L8" s="97"/>
      <c r="M8" s="482"/>
      <c r="N8" s="482"/>
      <c r="O8" s="482"/>
      <c r="P8" s="678"/>
      <c r="Q8" s="449"/>
    </row>
    <row r="9" spans="1:17" ht="19.5" customHeight="1">
      <c r="A9" s="254">
        <v>1</v>
      </c>
      <c r="B9" s="280" t="s">
        <v>248</v>
      </c>
      <c r="C9" s="278">
        <v>4864817</v>
      </c>
      <c r="D9" s="264" t="s">
        <v>12</v>
      </c>
      <c r="E9" s="93" t="s">
        <v>337</v>
      </c>
      <c r="F9" s="279">
        <v>100</v>
      </c>
      <c r="G9" s="441">
        <v>962983</v>
      </c>
      <c r="H9" s="278">
        <v>964366</v>
      </c>
      <c r="I9" s="444">
        <f>G9-H9</f>
        <v>-1383</v>
      </c>
      <c r="J9" s="444">
        <f>$F9*I9</f>
        <v>-138300</v>
      </c>
      <c r="K9" s="491">
        <f>J9/1000000</f>
        <v>-0.1383</v>
      </c>
      <c r="L9" s="441">
        <v>2000</v>
      </c>
      <c r="M9" s="278">
        <v>2000</v>
      </c>
      <c r="N9" s="444">
        <f>L9-M9</f>
        <v>0</v>
      </c>
      <c r="O9" s="444">
        <f>$F9*N9</f>
        <v>0</v>
      </c>
      <c r="P9" s="491">
        <f>O9/1000000</f>
        <v>0</v>
      </c>
      <c r="Q9" s="461"/>
    </row>
    <row r="10" spans="1:17" ht="19.5" customHeight="1">
      <c r="A10" s="254">
        <v>2</v>
      </c>
      <c r="B10" s="280" t="s">
        <v>249</v>
      </c>
      <c r="C10" s="278">
        <v>4864794</v>
      </c>
      <c r="D10" s="264" t="s">
        <v>12</v>
      </c>
      <c r="E10" s="93" t="s">
        <v>337</v>
      </c>
      <c r="F10" s="279">
        <v>100</v>
      </c>
      <c r="G10" s="441">
        <v>73374</v>
      </c>
      <c r="H10" s="278">
        <v>74485</v>
      </c>
      <c r="I10" s="444">
        <f>G10-H10</f>
        <v>-1111</v>
      </c>
      <c r="J10" s="444">
        <f>$F10*I10</f>
        <v>-111100</v>
      </c>
      <c r="K10" s="491">
        <f>J10/1000000</f>
        <v>-0.1111</v>
      </c>
      <c r="L10" s="441">
        <v>5721</v>
      </c>
      <c r="M10" s="278">
        <v>5721</v>
      </c>
      <c r="N10" s="444">
        <f>L10-M10</f>
        <v>0</v>
      </c>
      <c r="O10" s="444">
        <f>$F10*N10</f>
        <v>0</v>
      </c>
      <c r="P10" s="491">
        <f>O10/1000000</f>
        <v>0</v>
      </c>
      <c r="Q10" s="449"/>
    </row>
    <row r="11" spans="1:17" ht="19.5" customHeight="1">
      <c r="A11" s="254">
        <v>3</v>
      </c>
      <c r="B11" s="280" t="s">
        <v>250</v>
      </c>
      <c r="C11" s="278">
        <v>4864896</v>
      </c>
      <c r="D11" s="264" t="s">
        <v>12</v>
      </c>
      <c r="E11" s="93" t="s">
        <v>337</v>
      </c>
      <c r="F11" s="279">
        <v>500</v>
      </c>
      <c r="G11" s="441">
        <v>14785</v>
      </c>
      <c r="H11" s="278">
        <v>14799</v>
      </c>
      <c r="I11" s="444">
        <f>G11-H11</f>
        <v>-14</v>
      </c>
      <c r="J11" s="444">
        <f>$F11*I11</f>
        <v>-7000</v>
      </c>
      <c r="K11" s="491">
        <f>J11/1000000</f>
        <v>-0.007</v>
      </c>
      <c r="L11" s="441">
        <v>2762</v>
      </c>
      <c r="M11" s="278">
        <v>2766</v>
      </c>
      <c r="N11" s="444">
        <f>L11-M11</f>
        <v>-4</v>
      </c>
      <c r="O11" s="444">
        <f>$F11*N11</f>
        <v>-2000</v>
      </c>
      <c r="P11" s="491">
        <f>O11/1000000</f>
        <v>-0.002</v>
      </c>
      <c r="Q11" s="449"/>
    </row>
    <row r="12" spans="1:17" ht="19.5" customHeight="1">
      <c r="A12" s="254">
        <v>4</v>
      </c>
      <c r="B12" s="280" t="s">
        <v>251</v>
      </c>
      <c r="C12" s="278">
        <v>4864863</v>
      </c>
      <c r="D12" s="264" t="s">
        <v>12</v>
      </c>
      <c r="E12" s="93" t="s">
        <v>337</v>
      </c>
      <c r="F12" s="691">
        <v>937.5</v>
      </c>
      <c r="G12" s="441">
        <v>999430</v>
      </c>
      <c r="H12" s="278">
        <v>999640</v>
      </c>
      <c r="I12" s="444">
        <f>G12-H12</f>
        <v>-210</v>
      </c>
      <c r="J12" s="444">
        <f>$F12*I12</f>
        <v>-196875</v>
      </c>
      <c r="K12" s="491">
        <f>J12/1000000</f>
        <v>-0.196875</v>
      </c>
      <c r="L12" s="441">
        <v>106</v>
      </c>
      <c r="M12" s="278">
        <v>106</v>
      </c>
      <c r="N12" s="444">
        <f>L12-M12</f>
        <v>0</v>
      </c>
      <c r="O12" s="444">
        <f>$F12*N12</f>
        <v>0</v>
      </c>
      <c r="P12" s="491">
        <f>O12/1000000</f>
        <v>0</v>
      </c>
      <c r="Q12" s="692"/>
    </row>
    <row r="13" spans="1:17" ht="19.5" customHeight="1">
      <c r="A13" s="254"/>
      <c r="B13" s="277" t="s">
        <v>252</v>
      </c>
      <c r="C13" s="278"/>
      <c r="D13" s="264"/>
      <c r="E13" s="81"/>
      <c r="F13" s="279"/>
      <c r="G13" s="255"/>
      <c r="H13" s="270"/>
      <c r="I13" s="270"/>
      <c r="J13" s="270"/>
      <c r="K13" s="285"/>
      <c r="L13" s="291"/>
      <c r="M13" s="270"/>
      <c r="N13" s="270"/>
      <c r="O13" s="270"/>
      <c r="P13" s="494"/>
      <c r="Q13" s="449"/>
    </row>
    <row r="14" spans="1:17" ht="19.5" customHeight="1">
      <c r="A14" s="254"/>
      <c r="B14" s="277"/>
      <c r="C14" s="278"/>
      <c r="D14" s="264"/>
      <c r="E14" s="81"/>
      <c r="F14" s="279"/>
      <c r="G14" s="255"/>
      <c r="H14" s="270"/>
      <c r="I14" s="270"/>
      <c r="J14" s="270"/>
      <c r="K14" s="285"/>
      <c r="L14" s="291"/>
      <c r="M14" s="270"/>
      <c r="N14" s="270"/>
      <c r="O14" s="270"/>
      <c r="P14" s="494"/>
      <c r="Q14" s="449"/>
    </row>
    <row r="15" spans="1:17" ht="19.5" customHeight="1">
      <c r="A15" s="254">
        <v>5</v>
      </c>
      <c r="B15" s="280" t="s">
        <v>253</v>
      </c>
      <c r="C15" s="278">
        <v>5128406</v>
      </c>
      <c r="D15" s="264" t="s">
        <v>12</v>
      </c>
      <c r="E15" s="93" t="s">
        <v>337</v>
      </c>
      <c r="F15" s="279">
        <v>-500</v>
      </c>
      <c r="G15" s="441">
        <v>996025</v>
      </c>
      <c r="H15" s="278">
        <v>996025</v>
      </c>
      <c r="I15" s="444">
        <f>G15-H15</f>
        <v>0</v>
      </c>
      <c r="J15" s="444">
        <f>$F15*I15</f>
        <v>0</v>
      </c>
      <c r="K15" s="491">
        <f>J15/1000000</f>
        <v>0</v>
      </c>
      <c r="L15" s="441">
        <v>999839</v>
      </c>
      <c r="M15" s="278">
        <v>999839</v>
      </c>
      <c r="N15" s="444">
        <f>L15-M15</f>
        <v>0</v>
      </c>
      <c r="O15" s="444">
        <f>$F15*N15</f>
        <v>0</v>
      </c>
      <c r="P15" s="491">
        <f>O15/1000000</f>
        <v>0</v>
      </c>
      <c r="Q15" s="449"/>
    </row>
    <row r="16" spans="1:17" ht="19.5" customHeight="1">
      <c r="A16" s="254">
        <v>6</v>
      </c>
      <c r="B16" s="280" t="s">
        <v>254</v>
      </c>
      <c r="C16" s="278">
        <v>4864851</v>
      </c>
      <c r="D16" s="264" t="s">
        <v>12</v>
      </c>
      <c r="E16" s="93" t="s">
        <v>337</v>
      </c>
      <c r="F16" s="279">
        <v>-500</v>
      </c>
      <c r="G16" s="441">
        <v>997891</v>
      </c>
      <c r="H16" s="278">
        <v>998867</v>
      </c>
      <c r="I16" s="444">
        <f>G16-H16</f>
        <v>-976</v>
      </c>
      <c r="J16" s="444">
        <f>$F16*I16</f>
        <v>488000</v>
      </c>
      <c r="K16" s="491">
        <f>J16/1000000</f>
        <v>0.488</v>
      </c>
      <c r="L16" s="441">
        <v>0</v>
      </c>
      <c r="M16" s="278">
        <v>0</v>
      </c>
      <c r="N16" s="444">
        <f>L16-M16</f>
        <v>0</v>
      </c>
      <c r="O16" s="444">
        <f>$F16*N16</f>
        <v>0</v>
      </c>
      <c r="P16" s="491">
        <f>O16/1000000</f>
        <v>0</v>
      </c>
      <c r="Q16" s="449"/>
    </row>
    <row r="17" spans="1:17" ht="19.5" customHeight="1">
      <c r="A17" s="254">
        <v>7</v>
      </c>
      <c r="B17" s="280" t="s">
        <v>269</v>
      </c>
      <c r="C17" s="278">
        <v>4902559</v>
      </c>
      <c r="D17" s="264" t="s">
        <v>12</v>
      </c>
      <c r="E17" s="93" t="s">
        <v>337</v>
      </c>
      <c r="F17" s="279">
        <v>300</v>
      </c>
      <c r="G17" s="441">
        <v>74</v>
      </c>
      <c r="H17" s="278">
        <v>74</v>
      </c>
      <c r="I17" s="444">
        <f>G17-H17</f>
        <v>0</v>
      </c>
      <c r="J17" s="444">
        <f>$F17*I17</f>
        <v>0</v>
      </c>
      <c r="K17" s="491">
        <f>J17/1000000</f>
        <v>0</v>
      </c>
      <c r="L17" s="441">
        <v>999900</v>
      </c>
      <c r="M17" s="278">
        <v>999900</v>
      </c>
      <c r="N17" s="444">
        <f>L17-M17</f>
        <v>0</v>
      </c>
      <c r="O17" s="444">
        <f>$F17*N17</f>
        <v>0</v>
      </c>
      <c r="P17" s="491">
        <f>O17/1000000</f>
        <v>0</v>
      </c>
      <c r="Q17" s="449"/>
    </row>
    <row r="18" spans="1:17" ht="19.5" customHeight="1">
      <c r="A18" s="254"/>
      <c r="B18" s="277"/>
      <c r="C18" s="278"/>
      <c r="D18" s="264"/>
      <c r="E18" s="93"/>
      <c r="F18" s="279"/>
      <c r="G18" s="92"/>
      <c r="H18" s="81"/>
      <c r="I18" s="43"/>
      <c r="J18" s="43"/>
      <c r="K18" s="95"/>
      <c r="L18" s="293"/>
      <c r="M18" s="483"/>
      <c r="N18" s="483"/>
      <c r="O18" s="483"/>
      <c r="P18" s="484"/>
      <c r="Q18" s="449"/>
    </row>
    <row r="19" spans="1:17" ht="19.5" customHeight="1">
      <c r="A19" s="254"/>
      <c r="B19" s="280"/>
      <c r="C19" s="278"/>
      <c r="D19" s="264"/>
      <c r="E19" s="93"/>
      <c r="F19" s="279"/>
      <c r="G19" s="92"/>
      <c r="H19" s="81"/>
      <c r="I19" s="43"/>
      <c r="J19" s="43"/>
      <c r="K19" s="95"/>
      <c r="L19" s="293"/>
      <c r="M19" s="483"/>
      <c r="N19" s="483"/>
      <c r="O19" s="483"/>
      <c r="P19" s="484"/>
      <c r="Q19" s="449"/>
    </row>
    <row r="20" spans="1:17" ht="19.5" customHeight="1">
      <c r="A20" s="254"/>
      <c r="B20" s="277" t="s">
        <v>255</v>
      </c>
      <c r="C20" s="278"/>
      <c r="D20" s="264"/>
      <c r="E20" s="93"/>
      <c r="F20" s="281"/>
      <c r="G20" s="92"/>
      <c r="H20" s="81"/>
      <c r="I20" s="40"/>
      <c r="J20" s="44"/>
      <c r="K20" s="287">
        <f>SUM(K9:K19)</f>
        <v>0.034725000000000006</v>
      </c>
      <c r="L20" s="294"/>
      <c r="M20" s="270"/>
      <c r="N20" s="270"/>
      <c r="O20" s="270"/>
      <c r="P20" s="288">
        <f>SUM(P9:P19)</f>
        <v>-0.002</v>
      </c>
      <c r="Q20" s="449"/>
    </row>
    <row r="21" spans="1:17" ht="19.5" customHeight="1">
      <c r="A21" s="254"/>
      <c r="B21" s="277" t="s">
        <v>256</v>
      </c>
      <c r="C21" s="278"/>
      <c r="D21" s="264"/>
      <c r="E21" s="93"/>
      <c r="F21" s="281"/>
      <c r="G21" s="92"/>
      <c r="H21" s="81"/>
      <c r="I21" s="40"/>
      <c r="J21" s="40"/>
      <c r="K21" s="95"/>
      <c r="L21" s="293"/>
      <c r="M21" s="483"/>
      <c r="N21" s="483"/>
      <c r="O21" s="483"/>
      <c r="P21" s="484"/>
      <c r="Q21" s="449"/>
    </row>
    <row r="22" spans="1:17" ht="19.5" customHeight="1">
      <c r="A22" s="254"/>
      <c r="B22" s="277" t="s">
        <v>257</v>
      </c>
      <c r="C22" s="278"/>
      <c r="D22" s="264"/>
      <c r="E22" s="93"/>
      <c r="F22" s="281"/>
      <c r="G22" s="92"/>
      <c r="H22" s="81"/>
      <c r="I22" s="40"/>
      <c r="J22" s="40"/>
      <c r="K22" s="95"/>
      <c r="L22" s="293"/>
      <c r="M22" s="483"/>
      <c r="N22" s="483"/>
      <c r="O22" s="483"/>
      <c r="P22" s="484"/>
      <c r="Q22" s="449"/>
    </row>
    <row r="23" spans="1:17" ht="19.5" customHeight="1">
      <c r="A23" s="254">
        <v>8</v>
      </c>
      <c r="B23" s="280" t="s">
        <v>258</v>
      </c>
      <c r="C23" s="278">
        <v>4864796</v>
      </c>
      <c r="D23" s="264" t="s">
        <v>12</v>
      </c>
      <c r="E23" s="93" t="s">
        <v>337</v>
      </c>
      <c r="F23" s="279">
        <v>200</v>
      </c>
      <c r="G23" s="441">
        <v>980746</v>
      </c>
      <c r="H23" s="278">
        <v>981496</v>
      </c>
      <c r="I23" s="444">
        <f>G23-H23</f>
        <v>-750</v>
      </c>
      <c r="J23" s="444">
        <f>$F23*I23</f>
        <v>-150000</v>
      </c>
      <c r="K23" s="491">
        <f>J23/1000000</f>
        <v>-0.15</v>
      </c>
      <c r="L23" s="441">
        <v>6</v>
      </c>
      <c r="M23" s="278">
        <v>23</v>
      </c>
      <c r="N23" s="444">
        <f>L23-M23</f>
        <v>-17</v>
      </c>
      <c r="O23" s="444">
        <f>$F23*N23</f>
        <v>-3400</v>
      </c>
      <c r="P23" s="491">
        <f>O23/1000000</f>
        <v>-0.0034</v>
      </c>
      <c r="Q23" s="461"/>
    </row>
    <row r="24" spans="1:17" ht="21" customHeight="1">
      <c r="A24" s="254">
        <v>9</v>
      </c>
      <c r="B24" s="280" t="s">
        <v>259</v>
      </c>
      <c r="C24" s="278">
        <v>5128407</v>
      </c>
      <c r="D24" s="264" t="s">
        <v>12</v>
      </c>
      <c r="E24" s="93" t="s">
        <v>337</v>
      </c>
      <c r="F24" s="279">
        <v>937.5</v>
      </c>
      <c r="G24" s="441">
        <v>991584</v>
      </c>
      <c r="H24" s="278">
        <v>992045</v>
      </c>
      <c r="I24" s="444">
        <f>G24-H24</f>
        <v>-461</v>
      </c>
      <c r="J24" s="444">
        <f>$F24*I24</f>
        <v>-432187.5</v>
      </c>
      <c r="K24" s="491">
        <f>J24/1000000</f>
        <v>-0.4321875</v>
      </c>
      <c r="L24" s="441">
        <v>999929</v>
      </c>
      <c r="M24" s="278">
        <v>999929</v>
      </c>
      <c r="N24" s="444">
        <f>L24-M24</f>
        <v>0</v>
      </c>
      <c r="O24" s="444">
        <f>$F24*N24</f>
        <v>0</v>
      </c>
      <c r="P24" s="491">
        <f>O24/1000000</f>
        <v>0</v>
      </c>
      <c r="Q24" s="455"/>
    </row>
    <row r="25" spans="1:17" ht="19.5" customHeight="1">
      <c r="A25" s="254"/>
      <c r="B25" s="277" t="s">
        <v>260</v>
      </c>
      <c r="C25" s="280"/>
      <c r="D25" s="264"/>
      <c r="E25" s="93"/>
      <c r="F25" s="281"/>
      <c r="G25" s="92"/>
      <c r="H25" s="81"/>
      <c r="I25" s="40"/>
      <c r="J25" s="44"/>
      <c r="K25" s="288">
        <f>SUM(K23:K24)</f>
        <v>-0.5821875</v>
      </c>
      <c r="L25" s="294"/>
      <c r="M25" s="270"/>
      <c r="N25" s="270"/>
      <c r="O25" s="270"/>
      <c r="P25" s="288">
        <f>SUM(P23:P24)</f>
        <v>-0.0034</v>
      </c>
      <c r="Q25" s="449"/>
    </row>
    <row r="26" spans="1:17" ht="19.5" customHeight="1">
      <c r="A26" s="254"/>
      <c r="B26" s="277" t="s">
        <v>261</v>
      </c>
      <c r="C26" s="278"/>
      <c r="D26" s="264"/>
      <c r="E26" s="81"/>
      <c r="F26" s="279"/>
      <c r="G26" s="92"/>
      <c r="H26" s="81"/>
      <c r="I26" s="43"/>
      <c r="J26" s="39"/>
      <c r="K26" s="95"/>
      <c r="L26" s="293"/>
      <c r="M26" s="483"/>
      <c r="N26" s="483"/>
      <c r="O26" s="483"/>
      <c r="P26" s="484"/>
      <c r="Q26" s="449"/>
    </row>
    <row r="27" spans="1:17" ht="19.5" customHeight="1">
      <c r="A27" s="254"/>
      <c r="B27" s="277" t="s">
        <v>257</v>
      </c>
      <c r="C27" s="278"/>
      <c r="D27" s="264"/>
      <c r="E27" s="81"/>
      <c r="F27" s="279"/>
      <c r="G27" s="92"/>
      <c r="H27" s="81"/>
      <c r="I27" s="43"/>
      <c r="J27" s="39"/>
      <c r="K27" s="95"/>
      <c r="L27" s="293"/>
      <c r="M27" s="483"/>
      <c r="N27" s="483"/>
      <c r="O27" s="483"/>
      <c r="P27" s="484"/>
      <c r="Q27" s="449"/>
    </row>
    <row r="28" spans="1:17" ht="19.5" customHeight="1">
      <c r="A28" s="254">
        <v>10</v>
      </c>
      <c r="B28" s="280" t="s">
        <v>262</v>
      </c>
      <c r="C28" s="278">
        <v>4864866</v>
      </c>
      <c r="D28" s="264" t="s">
        <v>12</v>
      </c>
      <c r="E28" s="93" t="s">
        <v>337</v>
      </c>
      <c r="F28" s="492">
        <v>1250</v>
      </c>
      <c r="G28" s="441">
        <v>1914</v>
      </c>
      <c r="H28" s="278">
        <v>1924</v>
      </c>
      <c r="I28" s="444">
        <f aca="true" t="shared" si="0" ref="I28:I33">G28-H28</f>
        <v>-10</v>
      </c>
      <c r="J28" s="444">
        <f aca="true" t="shared" si="1" ref="J28:J33">$F28*I28</f>
        <v>-12500</v>
      </c>
      <c r="K28" s="491">
        <f aca="true" t="shared" si="2" ref="K28:K33">J28/1000000</f>
        <v>-0.0125</v>
      </c>
      <c r="L28" s="441">
        <v>93</v>
      </c>
      <c r="M28" s="278">
        <v>90</v>
      </c>
      <c r="N28" s="444">
        <f aca="true" t="shared" si="3" ref="N28:N33">L28-M28</f>
        <v>3</v>
      </c>
      <c r="O28" s="444">
        <f aca="true" t="shared" si="4" ref="O28:O33">$F28*N28</f>
        <v>3750</v>
      </c>
      <c r="P28" s="491">
        <f aca="true" t="shared" si="5" ref="P28:P33">O28/1000000</f>
        <v>0.00375</v>
      </c>
      <c r="Q28" s="449"/>
    </row>
    <row r="29" spans="1:17" ht="19.5" customHeight="1">
      <c r="A29" s="254">
        <v>11</v>
      </c>
      <c r="B29" s="280" t="s">
        <v>263</v>
      </c>
      <c r="C29" s="278">
        <v>5295125</v>
      </c>
      <c r="D29" s="264" t="s">
        <v>12</v>
      </c>
      <c r="E29" s="93" t="s">
        <v>337</v>
      </c>
      <c r="F29" s="492">
        <v>100</v>
      </c>
      <c r="G29" s="441">
        <v>357705</v>
      </c>
      <c r="H29" s="278">
        <v>352663</v>
      </c>
      <c r="I29" s="444">
        <f t="shared" si="0"/>
        <v>5042</v>
      </c>
      <c r="J29" s="444">
        <f t="shared" si="1"/>
        <v>504200</v>
      </c>
      <c r="K29" s="491">
        <f t="shared" si="2"/>
        <v>0.5042</v>
      </c>
      <c r="L29" s="441">
        <v>999887</v>
      </c>
      <c r="M29" s="278">
        <v>999475</v>
      </c>
      <c r="N29" s="444">
        <f t="shared" si="3"/>
        <v>412</v>
      </c>
      <c r="O29" s="444">
        <f t="shared" si="4"/>
        <v>41200</v>
      </c>
      <c r="P29" s="491">
        <f t="shared" si="5"/>
        <v>0.0412</v>
      </c>
      <c r="Q29" s="449"/>
    </row>
    <row r="30" spans="1:17" ht="19.5" customHeight="1">
      <c r="A30" s="254">
        <v>12</v>
      </c>
      <c r="B30" s="280" t="s">
        <v>264</v>
      </c>
      <c r="C30" s="278">
        <v>5295126</v>
      </c>
      <c r="D30" s="264" t="s">
        <v>12</v>
      </c>
      <c r="E30" s="93" t="s">
        <v>337</v>
      </c>
      <c r="F30" s="492">
        <v>62.5</v>
      </c>
      <c r="G30" s="441">
        <v>298894</v>
      </c>
      <c r="H30" s="278">
        <v>292274</v>
      </c>
      <c r="I30" s="444">
        <f t="shared" si="0"/>
        <v>6620</v>
      </c>
      <c r="J30" s="444">
        <f t="shared" si="1"/>
        <v>413750</v>
      </c>
      <c r="K30" s="491">
        <f t="shared" si="2"/>
        <v>0.41375</v>
      </c>
      <c r="L30" s="441">
        <v>94594</v>
      </c>
      <c r="M30" s="278">
        <v>94061</v>
      </c>
      <c r="N30" s="444">
        <f t="shared" si="3"/>
        <v>533</v>
      </c>
      <c r="O30" s="444">
        <f t="shared" si="4"/>
        <v>33312.5</v>
      </c>
      <c r="P30" s="491">
        <f t="shared" si="5"/>
        <v>0.0333125</v>
      </c>
      <c r="Q30" s="449"/>
    </row>
    <row r="31" spans="1:17" ht="19.5" customHeight="1">
      <c r="A31" s="254">
        <v>13</v>
      </c>
      <c r="B31" s="280" t="s">
        <v>265</v>
      </c>
      <c r="C31" s="278">
        <v>4865179</v>
      </c>
      <c r="D31" s="264" t="s">
        <v>12</v>
      </c>
      <c r="E31" s="93" t="s">
        <v>337</v>
      </c>
      <c r="F31" s="492">
        <v>800</v>
      </c>
      <c r="G31" s="441">
        <v>2785</v>
      </c>
      <c r="H31" s="278">
        <v>2824</v>
      </c>
      <c r="I31" s="444">
        <f t="shared" si="0"/>
        <v>-39</v>
      </c>
      <c r="J31" s="444">
        <f t="shared" si="1"/>
        <v>-31200</v>
      </c>
      <c r="K31" s="491">
        <f t="shared" si="2"/>
        <v>-0.0312</v>
      </c>
      <c r="L31" s="441">
        <v>1946</v>
      </c>
      <c r="M31" s="278">
        <v>1936</v>
      </c>
      <c r="N31" s="444">
        <f t="shared" si="3"/>
        <v>10</v>
      </c>
      <c r="O31" s="444">
        <f t="shared" si="4"/>
        <v>8000</v>
      </c>
      <c r="P31" s="491">
        <f t="shared" si="5"/>
        <v>0.008</v>
      </c>
      <c r="Q31" s="449"/>
    </row>
    <row r="32" spans="1:17" ht="19.5" customHeight="1">
      <c r="A32" s="254">
        <v>14</v>
      </c>
      <c r="B32" s="280" t="s">
        <v>266</v>
      </c>
      <c r="C32" s="278">
        <v>4864795</v>
      </c>
      <c r="D32" s="264" t="s">
        <v>12</v>
      </c>
      <c r="E32" s="93" t="s">
        <v>337</v>
      </c>
      <c r="F32" s="492">
        <v>100</v>
      </c>
      <c r="G32" s="441">
        <v>968203</v>
      </c>
      <c r="H32" s="278">
        <v>969873</v>
      </c>
      <c r="I32" s="444">
        <f t="shared" si="0"/>
        <v>-1670</v>
      </c>
      <c r="J32" s="444">
        <f t="shared" si="1"/>
        <v>-167000</v>
      </c>
      <c r="K32" s="491">
        <f t="shared" si="2"/>
        <v>-0.167</v>
      </c>
      <c r="L32" s="441">
        <v>999175</v>
      </c>
      <c r="M32" s="278">
        <v>999175</v>
      </c>
      <c r="N32" s="444">
        <f t="shared" si="3"/>
        <v>0</v>
      </c>
      <c r="O32" s="444">
        <f t="shared" si="4"/>
        <v>0</v>
      </c>
      <c r="P32" s="491">
        <f t="shared" si="5"/>
        <v>0</v>
      </c>
      <c r="Q32" s="461"/>
    </row>
    <row r="33" spans="1:17" ht="19.5" customHeight="1">
      <c r="A33" s="254">
        <v>15</v>
      </c>
      <c r="B33" s="280" t="s">
        <v>364</v>
      </c>
      <c r="C33" s="278">
        <v>4864821</v>
      </c>
      <c r="D33" s="264" t="s">
        <v>12</v>
      </c>
      <c r="E33" s="93" t="s">
        <v>337</v>
      </c>
      <c r="F33" s="492">
        <v>150</v>
      </c>
      <c r="G33" s="441">
        <v>996358</v>
      </c>
      <c r="H33" s="278">
        <v>998168</v>
      </c>
      <c r="I33" s="444">
        <f t="shared" si="0"/>
        <v>-1810</v>
      </c>
      <c r="J33" s="444">
        <f t="shared" si="1"/>
        <v>-271500</v>
      </c>
      <c r="K33" s="491">
        <f t="shared" si="2"/>
        <v>-0.2715</v>
      </c>
      <c r="L33" s="441">
        <v>987264</v>
      </c>
      <c r="M33" s="278">
        <v>987262</v>
      </c>
      <c r="N33" s="444">
        <f t="shared" si="3"/>
        <v>2</v>
      </c>
      <c r="O33" s="444">
        <f t="shared" si="4"/>
        <v>300</v>
      </c>
      <c r="P33" s="493">
        <f t="shared" si="5"/>
        <v>0.0003</v>
      </c>
      <c r="Q33" s="472"/>
    </row>
    <row r="34" spans="1:17" ht="19.5" customHeight="1">
      <c r="A34" s="254"/>
      <c r="B34" s="277" t="s">
        <v>252</v>
      </c>
      <c r="C34" s="278"/>
      <c r="D34" s="264"/>
      <c r="E34" s="81"/>
      <c r="F34" s="279"/>
      <c r="G34" s="255"/>
      <c r="H34" s="270"/>
      <c r="I34" s="270"/>
      <c r="J34" s="286"/>
      <c r="K34" s="285"/>
      <c r="L34" s="291"/>
      <c r="M34" s="270"/>
      <c r="N34" s="270"/>
      <c r="O34" s="270"/>
      <c r="P34" s="494"/>
      <c r="Q34" s="449"/>
    </row>
    <row r="35" spans="1:17" ht="19.5" customHeight="1">
      <c r="A35" s="254">
        <v>16</v>
      </c>
      <c r="B35" s="280" t="s">
        <v>267</v>
      </c>
      <c r="C35" s="278">
        <v>4865185</v>
      </c>
      <c r="D35" s="264" t="s">
        <v>12</v>
      </c>
      <c r="E35" s="93" t="s">
        <v>337</v>
      </c>
      <c r="F35" s="492">
        <v>-2500</v>
      </c>
      <c r="G35" s="441">
        <v>997783</v>
      </c>
      <c r="H35" s="278">
        <v>997841</v>
      </c>
      <c r="I35" s="444">
        <f>G35-H35</f>
        <v>-58</v>
      </c>
      <c r="J35" s="444">
        <f>$F35*I35</f>
        <v>145000</v>
      </c>
      <c r="K35" s="491">
        <f>J35/1000000</f>
        <v>0.145</v>
      </c>
      <c r="L35" s="441">
        <v>3063</v>
      </c>
      <c r="M35" s="278">
        <v>3063</v>
      </c>
      <c r="N35" s="444">
        <f>L35-M35</f>
        <v>0</v>
      </c>
      <c r="O35" s="444">
        <f>$F35*N35</f>
        <v>0</v>
      </c>
      <c r="P35" s="493">
        <f>O35/1000000</f>
        <v>0</v>
      </c>
      <c r="Q35" s="460"/>
    </row>
    <row r="36" spans="1:17" ht="19.5" customHeight="1">
      <c r="A36" s="254">
        <v>17</v>
      </c>
      <c r="B36" s="280" t="s">
        <v>270</v>
      </c>
      <c r="C36" s="278">
        <v>4902559</v>
      </c>
      <c r="D36" s="264" t="s">
        <v>12</v>
      </c>
      <c r="E36" s="93" t="s">
        <v>337</v>
      </c>
      <c r="F36" s="278">
        <v>-300</v>
      </c>
      <c r="G36" s="441">
        <v>74</v>
      </c>
      <c r="H36" s="278">
        <v>74</v>
      </c>
      <c r="I36" s="444">
        <f>G36-H36</f>
        <v>0</v>
      </c>
      <c r="J36" s="444">
        <f>$F36*I36</f>
        <v>0</v>
      </c>
      <c r="K36" s="491">
        <f>J36/1000000</f>
        <v>0</v>
      </c>
      <c r="L36" s="441">
        <v>999900</v>
      </c>
      <c r="M36" s="278">
        <v>999900</v>
      </c>
      <c r="N36" s="444">
        <f>L36-M36</f>
        <v>0</v>
      </c>
      <c r="O36" s="444">
        <f>$F36*N36</f>
        <v>0</v>
      </c>
      <c r="P36" s="491">
        <f>O36/1000000</f>
        <v>0</v>
      </c>
      <c r="Q36" s="449"/>
    </row>
    <row r="37" spans="1:17" ht="19.5" customHeight="1" thickBot="1">
      <c r="A37" s="282"/>
      <c r="B37" s="283" t="s">
        <v>268</v>
      </c>
      <c r="C37" s="283"/>
      <c r="D37" s="283"/>
      <c r="E37" s="283"/>
      <c r="F37" s="283"/>
      <c r="G37" s="100"/>
      <c r="H37" s="99"/>
      <c r="I37" s="99"/>
      <c r="J37" s="99"/>
      <c r="K37" s="404">
        <f>SUM(K28:K36)</f>
        <v>0.5807499999999999</v>
      </c>
      <c r="L37" s="295"/>
      <c r="M37" s="679"/>
      <c r="N37" s="679"/>
      <c r="O37" s="679"/>
      <c r="P37" s="289">
        <f>SUM(P28:P36)</f>
        <v>0.08656250000000001</v>
      </c>
      <c r="Q37" s="546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6"/>
      <c r="M38" s="536"/>
      <c r="N38" s="536"/>
      <c r="O38" s="536"/>
      <c r="P38" s="536"/>
    </row>
    <row r="39" spans="11:16" ht="12.75">
      <c r="K39" s="536"/>
      <c r="L39" s="536"/>
      <c r="M39" s="536"/>
      <c r="N39" s="536"/>
      <c r="O39" s="536"/>
      <c r="P39" s="536"/>
    </row>
    <row r="40" spans="7:16" ht="12.75">
      <c r="G40" s="680"/>
      <c r="K40" s="536"/>
      <c r="L40" s="536"/>
      <c r="M40" s="536"/>
      <c r="N40" s="536"/>
      <c r="O40" s="536"/>
      <c r="P40" s="536"/>
    </row>
    <row r="41" spans="2:16" ht="21.75">
      <c r="B41" s="180" t="s">
        <v>323</v>
      </c>
      <c r="K41" s="681">
        <f>K20</f>
        <v>0.034725000000000006</v>
      </c>
      <c r="L41" s="682"/>
      <c r="M41" s="682"/>
      <c r="N41" s="682"/>
      <c r="O41" s="682"/>
      <c r="P41" s="681">
        <f>P20</f>
        <v>-0.002</v>
      </c>
    </row>
    <row r="42" spans="2:16" ht="21.75">
      <c r="B42" s="180" t="s">
        <v>324</v>
      </c>
      <c r="K42" s="681">
        <f>K25</f>
        <v>-0.5821875</v>
      </c>
      <c r="L42" s="682"/>
      <c r="M42" s="682"/>
      <c r="N42" s="682"/>
      <c r="O42" s="682"/>
      <c r="P42" s="681">
        <f>P25</f>
        <v>-0.0034</v>
      </c>
    </row>
    <row r="43" spans="2:16" ht="21.75">
      <c r="B43" s="180" t="s">
        <v>325</v>
      </c>
      <c r="K43" s="681">
        <f>K37</f>
        <v>0.5807499999999999</v>
      </c>
      <c r="L43" s="682"/>
      <c r="M43" s="682"/>
      <c r="N43" s="682"/>
      <c r="O43" s="682"/>
      <c r="P43" s="683">
        <f>P37</f>
        <v>0.08656250000000001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3">
      <selection activeCell="E32" sqref="E3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231</v>
      </c>
    </row>
    <row r="2" spans="1:16" ht="20.25">
      <c r="A2" s="303" t="s">
        <v>232</v>
      </c>
      <c r="P2" s="261" t="str">
        <f>NDPL!Q1</f>
        <v>FEBUARY-2019</v>
      </c>
    </row>
    <row r="3" spans="1:9" ht="18">
      <c r="A3" s="176" t="s">
        <v>340</v>
      </c>
      <c r="B3" s="176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5" t="s">
        <v>386</v>
      </c>
      <c r="J4" s="17"/>
      <c r="K4" s="17"/>
      <c r="L4" s="17"/>
      <c r="M4" s="17"/>
      <c r="N4" s="45" t="s">
        <v>387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28/02/2019</v>
      </c>
      <c r="H5" s="32" t="str">
        <f>NDPL!H5</f>
        <v>INTIAL READING 01/02/2019</v>
      </c>
      <c r="I5" s="32" t="s">
        <v>4</v>
      </c>
      <c r="J5" s="32" t="s">
        <v>5</v>
      </c>
      <c r="K5" s="32" t="s">
        <v>6</v>
      </c>
      <c r="L5" s="34" t="str">
        <f>NDPL!G5</f>
        <v>FINAL READING 28/02/2019</v>
      </c>
      <c r="M5" s="32" t="str">
        <f>NDPL!H5</f>
        <v>INTIAL READING 01/02/2019</v>
      </c>
      <c r="N5" s="32" t="s">
        <v>4</v>
      </c>
      <c r="O5" s="32" t="s">
        <v>5</v>
      </c>
      <c r="P5" s="33" t="s">
        <v>6</v>
      </c>
      <c r="Q5" s="33" t="s">
        <v>301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19" t="s">
        <v>277</v>
      </c>
      <c r="C8" s="418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0" t="s">
        <v>278</v>
      </c>
      <c r="C9" s="421" t="s">
        <v>272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5" customFormat="1" ht="20.25">
      <c r="A10" s="410">
        <v>1</v>
      </c>
      <c r="B10" s="523" t="s">
        <v>273</v>
      </c>
      <c r="C10" s="418">
        <v>5295181</v>
      </c>
      <c r="D10" s="436" t="s">
        <v>12</v>
      </c>
      <c r="E10" s="114" t="s">
        <v>344</v>
      </c>
      <c r="F10" s="524">
        <v>1000</v>
      </c>
      <c r="G10" s="441">
        <v>56120</v>
      </c>
      <c r="H10" s="442">
        <v>52738</v>
      </c>
      <c r="I10" s="442">
        <f>G10-H10</f>
        <v>3382</v>
      </c>
      <c r="J10" s="442">
        <f>$F10*I10</f>
        <v>3382000</v>
      </c>
      <c r="K10" s="442">
        <f>J10/1000000</f>
        <v>3.382</v>
      </c>
      <c r="L10" s="441">
        <v>999989</v>
      </c>
      <c r="M10" s="442">
        <v>999989</v>
      </c>
      <c r="N10" s="443">
        <f>L10-M10</f>
        <v>0</v>
      </c>
      <c r="O10" s="443">
        <f>$F10*N10</f>
        <v>0</v>
      </c>
      <c r="P10" s="525">
        <f>O10/1000000</f>
        <v>0</v>
      </c>
      <c r="Q10" s="449"/>
    </row>
    <row r="11" spans="1:17" s="445" customFormat="1" ht="20.25">
      <c r="A11" s="410">
        <v>2</v>
      </c>
      <c r="B11" s="523" t="s">
        <v>275</v>
      </c>
      <c r="C11" s="418">
        <v>4864886</v>
      </c>
      <c r="D11" s="436" t="s">
        <v>12</v>
      </c>
      <c r="E11" s="114" t="s">
        <v>344</v>
      </c>
      <c r="F11" s="524">
        <v>5000</v>
      </c>
      <c r="G11" s="441">
        <v>17928</v>
      </c>
      <c r="H11" s="442">
        <v>17300</v>
      </c>
      <c r="I11" s="442">
        <f>G11-H11</f>
        <v>628</v>
      </c>
      <c r="J11" s="442">
        <f>$F11*I11</f>
        <v>3140000</v>
      </c>
      <c r="K11" s="442">
        <f>J11/1000000</f>
        <v>3.14</v>
      </c>
      <c r="L11" s="441">
        <v>78</v>
      </c>
      <c r="M11" s="442">
        <v>78</v>
      </c>
      <c r="N11" s="443">
        <f>L11-M11</f>
        <v>0</v>
      </c>
      <c r="O11" s="443">
        <f>$F11*N11</f>
        <v>0</v>
      </c>
      <c r="P11" s="525">
        <f>O11/1000000</f>
        <v>0</v>
      </c>
      <c r="Q11" s="449"/>
    </row>
    <row r="12" spans="1:17" ht="14.25">
      <c r="A12" s="92"/>
      <c r="B12" s="123"/>
      <c r="C12" s="104"/>
      <c r="D12" s="436"/>
      <c r="E12" s="121"/>
      <c r="F12" s="122"/>
      <c r="G12" s="126"/>
      <c r="H12" s="127"/>
      <c r="I12" s="65"/>
      <c r="J12" s="65"/>
      <c r="K12" s="67"/>
      <c r="L12" s="175"/>
      <c r="M12" s="65"/>
      <c r="N12" s="65"/>
      <c r="O12" s="65"/>
      <c r="P12" s="67"/>
      <c r="Q12" s="146"/>
    </row>
    <row r="13" spans="1:17" ht="14.25">
      <c r="A13" s="92"/>
      <c r="B13" s="120"/>
      <c r="C13" s="104"/>
      <c r="D13" s="436"/>
      <c r="E13" s="121"/>
      <c r="F13" s="122"/>
      <c r="G13" s="126"/>
      <c r="H13" s="127"/>
      <c r="I13" s="65"/>
      <c r="J13" s="65"/>
      <c r="K13" s="67"/>
      <c r="L13" s="175"/>
      <c r="M13" s="65"/>
      <c r="N13" s="65"/>
      <c r="O13" s="65"/>
      <c r="P13" s="67"/>
      <c r="Q13" s="146"/>
    </row>
    <row r="14" spans="1:17" ht="18">
      <c r="A14" s="92"/>
      <c r="B14" s="120"/>
      <c r="C14" s="104"/>
      <c r="D14" s="436"/>
      <c r="E14" s="121"/>
      <c r="F14" s="122"/>
      <c r="G14" s="126"/>
      <c r="H14" s="431" t="s">
        <v>310</v>
      </c>
      <c r="I14" s="413"/>
      <c r="J14" s="284"/>
      <c r="K14" s="414">
        <f>SUM(K10:K11)</f>
        <v>6.522</v>
      </c>
      <c r="L14" s="175"/>
      <c r="M14" s="432" t="s">
        <v>310</v>
      </c>
      <c r="N14" s="415"/>
      <c r="O14" s="411"/>
      <c r="P14" s="416">
        <f>SUM(P10:P11)</f>
        <v>0</v>
      </c>
      <c r="Q14" s="146"/>
    </row>
    <row r="15" spans="1:17" ht="18">
      <c r="A15" s="92"/>
      <c r="B15" s="300"/>
      <c r="C15" s="299"/>
      <c r="D15" s="436"/>
      <c r="E15" s="121"/>
      <c r="F15" s="122"/>
      <c r="G15" s="126"/>
      <c r="H15" s="127"/>
      <c r="I15" s="65"/>
      <c r="J15" s="65"/>
      <c r="K15" s="67"/>
      <c r="L15" s="175"/>
      <c r="M15" s="65"/>
      <c r="N15" s="65"/>
      <c r="O15" s="65"/>
      <c r="P15" s="67"/>
      <c r="Q15" s="146"/>
    </row>
    <row r="16" spans="1:17" ht="18">
      <c r="A16" s="21"/>
      <c r="B16" s="17"/>
      <c r="C16" s="17"/>
      <c r="D16" s="17"/>
      <c r="E16" s="17"/>
      <c r="F16" s="17"/>
      <c r="G16" s="21"/>
      <c r="H16" s="434"/>
      <c r="I16" s="433"/>
      <c r="J16" s="381"/>
      <c r="K16" s="417"/>
      <c r="L16" s="21"/>
      <c r="M16" s="434"/>
      <c r="N16" s="417"/>
      <c r="O16" s="381"/>
      <c r="P16" s="417"/>
      <c r="Q16" s="146"/>
    </row>
    <row r="17" spans="1:17" ht="12.75">
      <c r="A17" s="21"/>
      <c r="B17" s="17"/>
      <c r="C17" s="17"/>
      <c r="D17" s="17"/>
      <c r="E17" s="17"/>
      <c r="F17" s="17"/>
      <c r="G17" s="21"/>
      <c r="H17" s="17"/>
      <c r="I17" s="17"/>
      <c r="J17" s="17"/>
      <c r="K17" s="17"/>
      <c r="L17" s="21"/>
      <c r="M17" s="17"/>
      <c r="N17" s="17"/>
      <c r="O17" s="17"/>
      <c r="P17" s="98"/>
      <c r="Q17" s="146"/>
    </row>
    <row r="18" spans="1:17" ht="13.5" thickBot="1">
      <c r="A18" s="25"/>
      <c r="B18" s="26"/>
      <c r="C18" s="26"/>
      <c r="D18" s="26"/>
      <c r="E18" s="26"/>
      <c r="F18" s="26"/>
      <c r="G18" s="25"/>
      <c r="H18" s="26"/>
      <c r="I18" s="188"/>
      <c r="J18" s="26"/>
      <c r="K18" s="189"/>
      <c r="L18" s="25"/>
      <c r="M18" s="26"/>
      <c r="N18" s="188"/>
      <c r="O18" s="26"/>
      <c r="P18" s="189"/>
      <c r="Q18" s="147"/>
    </row>
    <row r="19" ht="13.5" thickTop="1"/>
    <row r="23" spans="1:16" ht="18">
      <c r="A23" s="422" t="s">
        <v>280</v>
      </c>
      <c r="B23" s="177"/>
      <c r="C23" s="177"/>
      <c r="D23" s="177"/>
      <c r="E23" s="177"/>
      <c r="F23" s="177"/>
      <c r="K23" s="128">
        <f>(K14+K16)</f>
        <v>6.522</v>
      </c>
      <c r="L23" s="129"/>
      <c r="M23" s="129"/>
      <c r="N23" s="129"/>
      <c r="O23" s="129"/>
      <c r="P23" s="128">
        <f>(P14+P16)</f>
        <v>0</v>
      </c>
    </row>
    <row r="26" spans="1:2" ht="18">
      <c r="A26" s="422" t="s">
        <v>281</v>
      </c>
      <c r="B26" s="422" t="s">
        <v>282</v>
      </c>
    </row>
    <row r="27" spans="1:16" ht="18">
      <c r="A27" s="190"/>
      <c r="B27" s="190"/>
      <c r="H27" s="150" t="s">
        <v>283</v>
      </c>
      <c r="I27" s="177"/>
      <c r="J27" s="150"/>
      <c r="K27" s="259">
        <v>0</v>
      </c>
      <c r="L27" s="259"/>
      <c r="M27" s="259"/>
      <c r="N27" s="259"/>
      <c r="O27" s="259"/>
      <c r="P27" s="259">
        <v>0</v>
      </c>
    </row>
    <row r="28" spans="8:16" ht="18">
      <c r="H28" s="150" t="s">
        <v>284</v>
      </c>
      <c r="I28" s="177"/>
      <c r="J28" s="150"/>
      <c r="K28" s="259">
        <f>BRPL!K18</f>
        <v>0</v>
      </c>
      <c r="L28" s="259"/>
      <c r="M28" s="259"/>
      <c r="N28" s="259"/>
      <c r="O28" s="259"/>
      <c r="P28" s="259">
        <f>BRPL!P18</f>
        <v>0</v>
      </c>
    </row>
    <row r="29" spans="8:16" ht="18">
      <c r="H29" s="150" t="s">
        <v>285</v>
      </c>
      <c r="I29" s="177"/>
      <c r="J29" s="150"/>
      <c r="K29" s="177">
        <f>BYPL!K31</f>
        <v>-4.0969999999999995</v>
      </c>
      <c r="L29" s="177"/>
      <c r="M29" s="423"/>
      <c r="N29" s="177"/>
      <c r="O29" s="177"/>
      <c r="P29" s="177">
        <f>BYPL!P31</f>
        <v>0</v>
      </c>
    </row>
    <row r="30" spans="8:16" ht="18">
      <c r="H30" s="150" t="s">
        <v>286</v>
      </c>
      <c r="I30" s="177"/>
      <c r="J30" s="150"/>
      <c r="K30" s="177">
        <f>NDMC!K32</f>
        <v>-2.152</v>
      </c>
      <c r="L30" s="177"/>
      <c r="M30" s="177"/>
      <c r="N30" s="177"/>
      <c r="O30" s="177"/>
      <c r="P30" s="177">
        <f>NDMC!P32</f>
        <v>0</v>
      </c>
    </row>
    <row r="31" spans="8:16" ht="18">
      <c r="H31" s="150" t="s">
        <v>287</v>
      </c>
      <c r="I31" s="177"/>
      <c r="J31" s="150"/>
      <c r="K31" s="177">
        <v>0</v>
      </c>
      <c r="L31" s="177"/>
      <c r="M31" s="177"/>
      <c r="N31" s="177"/>
      <c r="O31" s="177"/>
      <c r="P31" s="177">
        <v>0</v>
      </c>
    </row>
    <row r="32" spans="8:16" ht="18">
      <c r="H32" s="150" t="s">
        <v>455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424" t="s">
        <v>288</v>
      </c>
      <c r="I33" s="150"/>
      <c r="J33" s="150"/>
      <c r="K33" s="150">
        <f>SUM(K27:K31)</f>
        <v>-6.249</v>
      </c>
      <c r="L33" s="177"/>
      <c r="M33" s="177"/>
      <c r="N33" s="177"/>
      <c r="O33" s="177"/>
      <c r="P33" s="150">
        <f>SUM(P27:P31)</f>
        <v>0</v>
      </c>
    </row>
    <row r="34" spans="8:16" ht="18"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ht="18">
      <c r="A35" s="422" t="s">
        <v>311</v>
      </c>
      <c r="B35" s="106"/>
      <c r="C35" s="106"/>
      <c r="D35" s="106"/>
      <c r="E35" s="106"/>
      <c r="F35" s="106"/>
      <c r="G35" s="106"/>
      <c r="H35" s="150"/>
      <c r="I35" s="425"/>
      <c r="J35" s="150"/>
      <c r="K35" s="425">
        <f>K23+K33</f>
        <v>0.2730000000000006</v>
      </c>
      <c r="L35" s="177"/>
      <c r="M35" s="177"/>
      <c r="N35" s="177"/>
      <c r="O35" s="177"/>
      <c r="P35" s="425">
        <f>P23+P33</f>
        <v>0</v>
      </c>
    </row>
    <row r="36" spans="1:10" ht="18">
      <c r="A36" s="150"/>
      <c r="B36" s="105"/>
      <c r="C36" s="106"/>
      <c r="D36" s="106"/>
      <c r="E36" s="106"/>
      <c r="F36" s="106"/>
      <c r="G36" s="106"/>
      <c r="H36" s="106"/>
      <c r="I36" s="131"/>
      <c r="J36" s="106"/>
    </row>
    <row r="37" spans="1:10" ht="18">
      <c r="A37" s="424" t="s">
        <v>289</v>
      </c>
      <c r="B37" s="150" t="s">
        <v>290</v>
      </c>
      <c r="C37" s="106"/>
      <c r="D37" s="106"/>
      <c r="E37" s="106"/>
      <c r="F37" s="106"/>
      <c r="G37" s="106"/>
      <c r="H37" s="106"/>
      <c r="I37" s="131"/>
      <c r="J37" s="106"/>
    </row>
    <row r="38" spans="1:10" ht="12.75">
      <c r="A38" s="13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6" ht="18">
      <c r="A39" s="426" t="s">
        <v>291</v>
      </c>
      <c r="B39" s="427" t="s">
        <v>292</v>
      </c>
      <c r="C39" s="428" t="s">
        <v>293</v>
      </c>
      <c r="D39" s="427"/>
      <c r="E39" s="427"/>
      <c r="F39" s="427"/>
      <c r="G39" s="381">
        <v>32.59</v>
      </c>
      <c r="H39" s="427" t="s">
        <v>294</v>
      </c>
      <c r="I39" s="427"/>
      <c r="J39" s="429"/>
      <c r="K39" s="427">
        <f aca="true" t="shared" si="0" ref="K39:K44">($K$35*G39)/100</f>
        <v>0.0889707000000002</v>
      </c>
      <c r="L39" s="427"/>
      <c r="M39" s="427"/>
      <c r="N39" s="427"/>
      <c r="O39" s="427"/>
      <c r="P39" s="427">
        <f aca="true" t="shared" si="1" ref="P39:P44">($P$35*G39)/100</f>
        <v>0</v>
      </c>
    </row>
    <row r="40" spans="1:16" ht="18">
      <c r="A40" s="426" t="s">
        <v>295</v>
      </c>
      <c r="B40" s="427" t="s">
        <v>345</v>
      </c>
      <c r="C40" s="428" t="s">
        <v>293</v>
      </c>
      <c r="D40" s="427"/>
      <c r="E40" s="427"/>
      <c r="F40" s="427"/>
      <c r="G40" s="381">
        <v>40.172</v>
      </c>
      <c r="H40" s="427" t="s">
        <v>294</v>
      </c>
      <c r="I40" s="427"/>
      <c r="J40" s="429"/>
      <c r="K40" s="427">
        <f t="shared" si="0"/>
        <v>0.10966956000000022</v>
      </c>
      <c r="L40" s="427"/>
      <c r="M40" s="427"/>
      <c r="N40" s="427"/>
      <c r="O40" s="427"/>
      <c r="P40" s="427">
        <f t="shared" si="1"/>
        <v>0</v>
      </c>
    </row>
    <row r="41" spans="1:16" ht="18">
      <c r="A41" s="426" t="s">
        <v>296</v>
      </c>
      <c r="B41" s="427" t="s">
        <v>346</v>
      </c>
      <c r="C41" s="428" t="s">
        <v>293</v>
      </c>
      <c r="D41" s="427"/>
      <c r="E41" s="427"/>
      <c r="F41" s="427"/>
      <c r="G41" s="381">
        <v>21.4445</v>
      </c>
      <c r="H41" s="427" t="s">
        <v>294</v>
      </c>
      <c r="I41" s="427"/>
      <c r="J41" s="429"/>
      <c r="K41" s="427">
        <f t="shared" si="0"/>
        <v>0.05854348500000013</v>
      </c>
      <c r="L41" s="427"/>
      <c r="M41" s="427"/>
      <c r="N41" s="427"/>
      <c r="O41" s="427"/>
      <c r="P41" s="427">
        <f t="shared" si="1"/>
        <v>0</v>
      </c>
    </row>
    <row r="42" spans="1:16" ht="18">
      <c r="A42" s="426" t="s">
        <v>297</v>
      </c>
      <c r="B42" s="427" t="s">
        <v>347</v>
      </c>
      <c r="C42" s="428" t="s">
        <v>293</v>
      </c>
      <c r="D42" s="427"/>
      <c r="E42" s="427"/>
      <c r="F42" s="427"/>
      <c r="G42" s="381">
        <v>4.4951</v>
      </c>
      <c r="H42" s="427" t="s">
        <v>294</v>
      </c>
      <c r="I42" s="427"/>
      <c r="J42" s="429"/>
      <c r="K42" s="427">
        <f t="shared" si="0"/>
        <v>0.012271623000000025</v>
      </c>
      <c r="L42" s="427"/>
      <c r="M42" s="427"/>
      <c r="N42" s="427"/>
      <c r="O42" s="427"/>
      <c r="P42" s="427">
        <f t="shared" si="1"/>
        <v>0</v>
      </c>
    </row>
    <row r="43" spans="1:16" ht="18">
      <c r="A43" s="426" t="s">
        <v>298</v>
      </c>
      <c r="B43" s="427" t="s">
        <v>348</v>
      </c>
      <c r="C43" s="428" t="s">
        <v>293</v>
      </c>
      <c r="D43" s="427"/>
      <c r="E43" s="427"/>
      <c r="F43" s="427"/>
      <c r="G43" s="381">
        <v>0.9153</v>
      </c>
      <c r="H43" s="427" t="s">
        <v>294</v>
      </c>
      <c r="I43" s="427"/>
      <c r="J43" s="429"/>
      <c r="K43" s="427">
        <f t="shared" si="0"/>
        <v>0.0024987690000000053</v>
      </c>
      <c r="L43" s="427"/>
      <c r="M43" s="427"/>
      <c r="N43" s="427"/>
      <c r="O43" s="427"/>
      <c r="P43" s="427">
        <f t="shared" si="1"/>
        <v>0</v>
      </c>
    </row>
    <row r="44" spans="1:16" ht="18">
      <c r="A44" s="426" t="s">
        <v>453</v>
      </c>
      <c r="B44" s="427" t="s">
        <v>454</v>
      </c>
      <c r="C44" s="428" t="s">
        <v>293</v>
      </c>
      <c r="F44" s="132"/>
      <c r="G44" s="271">
        <v>0.3831</v>
      </c>
      <c r="H44" s="427" t="s">
        <v>294</v>
      </c>
      <c r="J44" s="133"/>
      <c r="K44" s="427">
        <f t="shared" si="0"/>
        <v>0.0010458630000000021</v>
      </c>
      <c r="P44" s="177">
        <f t="shared" si="1"/>
        <v>0</v>
      </c>
    </row>
    <row r="45" spans="1:10" ht="15">
      <c r="A45" s="430" t="s">
        <v>475</v>
      </c>
      <c r="F45" s="132"/>
      <c r="J45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50" zoomScaleNormal="50" zoomScaleSheetLayoutView="55" workbookViewId="0" topLeftCell="A10">
      <selection activeCell="N28" sqref="N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140625" style="0" customWidth="1"/>
    <col min="11" max="11" width="53.7109375" style="0" customWidth="1"/>
    <col min="12" max="12" width="0.71875" style="0" customWidth="1"/>
    <col min="13" max="13" width="2.421875" style="0" customWidth="1"/>
    <col min="14" max="14" width="18.7109375" style="0" customWidth="1"/>
    <col min="15" max="15" width="1.28515625" style="0" customWidth="1"/>
    <col min="16" max="16" width="4.140625" style="0" hidden="1" customWidth="1"/>
    <col min="17" max="17" width="26.0039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1"/>
      <c r="R1" s="17"/>
    </row>
    <row r="2" spans="1:18" ht="30">
      <c r="A2" s="198"/>
      <c r="B2" s="17"/>
      <c r="C2" s="17"/>
      <c r="D2" s="17"/>
      <c r="E2" s="17"/>
      <c r="F2" s="17"/>
      <c r="G2" s="372" t="s">
        <v>343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4"/>
      <c r="B5" s="17"/>
      <c r="C5" s="367" t="s">
        <v>373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2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8"/>
      <c r="B7" s="17"/>
      <c r="C7" s="17"/>
      <c r="D7" s="17"/>
      <c r="E7" s="17"/>
      <c r="F7" s="239" t="s">
        <v>473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2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4"/>
      <c r="B10" s="245" t="s">
        <v>312</v>
      </c>
      <c r="C10" s="17"/>
      <c r="D10" s="17"/>
      <c r="E10" s="17"/>
      <c r="F10" s="17"/>
      <c r="G10" s="17"/>
      <c r="H10" s="205"/>
      <c r="I10" s="240"/>
      <c r="J10" s="64"/>
      <c r="K10" s="64"/>
      <c r="L10" s="64"/>
      <c r="M10" s="64"/>
      <c r="N10" s="240"/>
      <c r="O10" s="64"/>
      <c r="P10" s="64"/>
      <c r="Q10" s="252"/>
      <c r="R10" s="17"/>
    </row>
    <row r="11" spans="1:18" s="807" customFormat="1" ht="26.25">
      <c r="A11" s="801"/>
      <c r="B11" s="802"/>
      <c r="C11" s="802"/>
      <c r="D11" s="802"/>
      <c r="E11" s="802"/>
      <c r="F11" s="802"/>
      <c r="G11" s="802"/>
      <c r="H11" s="803"/>
      <c r="I11" s="804" t="s">
        <v>477</v>
      </c>
      <c r="J11" s="805"/>
      <c r="K11" s="805"/>
      <c r="L11" s="805"/>
      <c r="M11" s="805"/>
      <c r="N11" s="804" t="s">
        <v>478</v>
      </c>
      <c r="O11" s="805"/>
      <c r="P11" s="805"/>
      <c r="Q11" s="806"/>
      <c r="R11" s="802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38"/>
      <c r="J12" s="238"/>
      <c r="K12" s="238"/>
      <c r="L12" s="238"/>
      <c r="M12" s="238"/>
      <c r="N12" s="238"/>
      <c r="O12" s="238"/>
      <c r="P12" s="238"/>
      <c r="Q12" s="252"/>
      <c r="R12" s="17"/>
    </row>
    <row r="13" spans="1:18" ht="26.25">
      <c r="A13" s="366">
        <v>1</v>
      </c>
      <c r="B13" s="367" t="s">
        <v>313</v>
      </c>
      <c r="C13" s="368"/>
      <c r="D13" s="368"/>
      <c r="E13" s="365"/>
      <c r="F13" s="365"/>
      <c r="G13" s="207"/>
      <c r="H13" s="362"/>
      <c r="I13" s="363">
        <f>NDPL!K172</f>
        <v>-64.84179076333335</v>
      </c>
      <c r="J13" s="239"/>
      <c r="K13" s="239"/>
      <c r="L13" s="239"/>
      <c r="M13" s="362" t="s">
        <v>342</v>
      </c>
      <c r="N13" s="363">
        <f>NDPL!P172</f>
        <v>0.17209116333333335</v>
      </c>
      <c r="O13" s="239"/>
      <c r="P13" s="239"/>
      <c r="Q13" s="252"/>
      <c r="R13" s="17"/>
    </row>
    <row r="14" spans="1:18" ht="26.25">
      <c r="A14" s="366"/>
      <c r="B14" s="367"/>
      <c r="C14" s="368"/>
      <c r="D14" s="368"/>
      <c r="E14" s="365"/>
      <c r="F14" s="365"/>
      <c r="G14" s="207"/>
      <c r="H14" s="362"/>
      <c r="I14" s="363"/>
      <c r="J14" s="239"/>
      <c r="K14" s="239"/>
      <c r="L14" s="239"/>
      <c r="M14" s="362"/>
      <c r="N14" s="363"/>
      <c r="O14" s="239"/>
      <c r="P14" s="239"/>
      <c r="Q14" s="252"/>
      <c r="R14" s="17"/>
    </row>
    <row r="15" spans="1:18" ht="26.25">
      <c r="A15" s="366"/>
      <c r="B15" s="367"/>
      <c r="C15" s="368"/>
      <c r="D15" s="368"/>
      <c r="E15" s="365"/>
      <c r="F15" s="365"/>
      <c r="G15" s="202"/>
      <c r="H15" s="362"/>
      <c r="I15" s="363"/>
      <c r="J15" s="239"/>
      <c r="K15" s="239"/>
      <c r="L15" s="239"/>
      <c r="M15" s="362"/>
      <c r="N15" s="363"/>
      <c r="O15" s="239"/>
      <c r="P15" s="239"/>
      <c r="Q15" s="252"/>
      <c r="R15" s="17"/>
    </row>
    <row r="16" spans="1:18" ht="23.25" customHeight="1">
      <c r="A16" s="366">
        <v>2</v>
      </c>
      <c r="B16" s="367" t="s">
        <v>314</v>
      </c>
      <c r="C16" s="368"/>
      <c r="D16" s="368"/>
      <c r="E16" s="365"/>
      <c r="F16" s="365"/>
      <c r="G16" s="207"/>
      <c r="H16" s="362"/>
      <c r="I16" s="363">
        <f>BRPL!K212</f>
        <v>-72.12358002000002</v>
      </c>
      <c r="J16" s="239"/>
      <c r="K16" s="239"/>
      <c r="L16" s="239"/>
      <c r="M16" s="362" t="s">
        <v>342</v>
      </c>
      <c r="N16" s="363">
        <f>BRPL!P212</f>
        <v>0.010596159999999993</v>
      </c>
      <c r="O16" s="239"/>
      <c r="P16" s="239"/>
      <c r="Q16" s="252"/>
      <c r="R16" s="17"/>
    </row>
    <row r="17" spans="1:18" ht="26.25">
      <c r="A17" s="366"/>
      <c r="B17" s="367"/>
      <c r="C17" s="368"/>
      <c r="D17" s="368"/>
      <c r="E17" s="365"/>
      <c r="F17" s="365"/>
      <c r="G17" s="207"/>
      <c r="H17" s="362"/>
      <c r="I17" s="363"/>
      <c r="J17" s="239"/>
      <c r="K17" s="239"/>
      <c r="L17" s="239"/>
      <c r="M17" s="362"/>
      <c r="N17" s="363"/>
      <c r="O17" s="239"/>
      <c r="P17" s="239"/>
      <c r="Q17" s="252"/>
      <c r="R17" s="17"/>
    </row>
    <row r="18" spans="1:18" ht="26.25">
      <c r="A18" s="366"/>
      <c r="B18" s="367"/>
      <c r="C18" s="368"/>
      <c r="D18" s="368"/>
      <c r="E18" s="365"/>
      <c r="F18" s="365"/>
      <c r="G18" s="202"/>
      <c r="H18" s="362"/>
      <c r="I18" s="363"/>
      <c r="J18" s="239"/>
      <c r="K18" s="239"/>
      <c r="L18" s="239"/>
      <c r="M18" s="362"/>
      <c r="N18" s="363"/>
      <c r="O18" s="239"/>
      <c r="P18" s="239"/>
      <c r="Q18" s="252"/>
      <c r="R18" s="17"/>
    </row>
    <row r="19" spans="1:18" ht="23.25" customHeight="1">
      <c r="A19" s="366">
        <v>3</v>
      </c>
      <c r="B19" s="367" t="s">
        <v>315</v>
      </c>
      <c r="C19" s="368"/>
      <c r="D19" s="368"/>
      <c r="E19" s="365"/>
      <c r="F19" s="365"/>
      <c r="G19" s="207"/>
      <c r="H19" s="362"/>
      <c r="I19" s="363">
        <f>BYPL!K171</f>
        <v>-25.70149805166666</v>
      </c>
      <c r="J19" s="239"/>
      <c r="K19" s="239"/>
      <c r="L19" s="239"/>
      <c r="M19" s="362"/>
      <c r="N19" s="363">
        <f>BYPL!P171</f>
        <v>-0.031682463333333334</v>
      </c>
      <c r="O19" s="239"/>
      <c r="P19" s="239"/>
      <c r="Q19" s="252"/>
      <c r="R19" s="17"/>
    </row>
    <row r="20" spans="1:18" ht="26.25">
      <c r="A20" s="366"/>
      <c r="B20" s="367"/>
      <c r="C20" s="368"/>
      <c r="D20" s="368"/>
      <c r="E20" s="365"/>
      <c r="F20" s="365"/>
      <c r="G20" s="207"/>
      <c r="H20" s="362"/>
      <c r="I20" s="363"/>
      <c r="J20" s="239"/>
      <c r="K20" s="239"/>
      <c r="L20" s="239"/>
      <c r="M20" s="362"/>
      <c r="N20" s="363"/>
      <c r="O20" s="239"/>
      <c r="P20" s="239"/>
      <c r="Q20" s="252"/>
      <c r="R20" s="17"/>
    </row>
    <row r="21" spans="1:18" ht="26.25">
      <c r="A21" s="366"/>
      <c r="B21" s="369"/>
      <c r="C21" s="369"/>
      <c r="D21" s="369"/>
      <c r="E21" s="260"/>
      <c r="F21" s="260"/>
      <c r="G21" s="103"/>
      <c r="H21" s="362"/>
      <c r="I21" s="363"/>
      <c r="J21" s="239"/>
      <c r="K21" s="239"/>
      <c r="L21" s="239"/>
      <c r="M21" s="362"/>
      <c r="N21" s="363"/>
      <c r="O21" s="239"/>
      <c r="P21" s="239"/>
      <c r="Q21" s="252"/>
      <c r="R21" s="17"/>
    </row>
    <row r="22" spans="1:18" ht="26.25">
      <c r="A22" s="366">
        <v>4</v>
      </c>
      <c r="B22" s="367" t="s">
        <v>316</v>
      </c>
      <c r="C22" s="369"/>
      <c r="D22" s="369"/>
      <c r="E22" s="260"/>
      <c r="F22" s="260"/>
      <c r="G22" s="207"/>
      <c r="H22" s="362"/>
      <c r="I22" s="363">
        <f>NDMC!K84</f>
        <v>-5.844769176999997</v>
      </c>
      <c r="J22" s="239"/>
      <c r="K22" s="239"/>
      <c r="L22" s="239"/>
      <c r="M22" s="362" t="s">
        <v>342</v>
      </c>
      <c r="N22" s="363">
        <f>NDMC!P84</f>
        <v>0.1771</v>
      </c>
      <c r="O22" s="239"/>
      <c r="P22" s="239"/>
      <c r="Q22" s="252"/>
      <c r="R22" s="17"/>
    </row>
    <row r="23" spans="1:18" ht="26.25">
      <c r="A23" s="366"/>
      <c r="B23" s="367"/>
      <c r="C23" s="369"/>
      <c r="D23" s="369"/>
      <c r="E23" s="260"/>
      <c r="F23" s="260"/>
      <c r="G23" s="207"/>
      <c r="H23" s="362"/>
      <c r="I23" s="363"/>
      <c r="J23" s="239"/>
      <c r="K23" s="239"/>
      <c r="L23" s="239"/>
      <c r="M23" s="362"/>
      <c r="N23" s="363"/>
      <c r="O23" s="239"/>
      <c r="P23" s="239"/>
      <c r="Q23" s="252"/>
      <c r="R23" s="17"/>
    </row>
    <row r="24" spans="1:18" ht="26.25">
      <c r="A24" s="366"/>
      <c r="B24" s="369"/>
      <c r="C24" s="369"/>
      <c r="D24" s="369"/>
      <c r="E24" s="260"/>
      <c r="F24" s="260"/>
      <c r="G24" s="103"/>
      <c r="H24" s="362"/>
      <c r="I24" s="363"/>
      <c r="J24" s="239"/>
      <c r="K24" s="239"/>
      <c r="L24" s="239"/>
      <c r="M24" s="362"/>
      <c r="N24" s="363"/>
      <c r="O24" s="239"/>
      <c r="P24" s="239"/>
      <c r="Q24" s="252"/>
      <c r="R24" s="17"/>
    </row>
    <row r="25" spans="1:18" ht="26.25">
      <c r="A25" s="366">
        <v>5</v>
      </c>
      <c r="B25" s="367" t="s">
        <v>317</v>
      </c>
      <c r="C25" s="369"/>
      <c r="D25" s="369"/>
      <c r="E25" s="260"/>
      <c r="F25" s="260"/>
      <c r="G25" s="207"/>
      <c r="H25" s="362" t="s">
        <v>342</v>
      </c>
      <c r="I25" s="363">
        <f>MES!K58</f>
        <v>0.26769876900000006</v>
      </c>
      <c r="J25" s="239"/>
      <c r="K25" s="239"/>
      <c r="L25" s="239"/>
      <c r="M25" s="362" t="s">
        <v>342</v>
      </c>
      <c r="N25" s="363">
        <f>MES!P58</f>
        <v>0.247475</v>
      </c>
      <c r="O25" s="239"/>
      <c r="P25" s="239"/>
      <c r="Q25" s="252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4"/>
      <c r="J26" s="237"/>
      <c r="K26" s="237"/>
      <c r="L26" s="237"/>
      <c r="M26" s="237"/>
      <c r="N26" s="237"/>
      <c r="O26" s="237"/>
      <c r="P26" s="237"/>
      <c r="Q26" s="252"/>
      <c r="R26" s="17"/>
    </row>
    <row r="27" spans="1:18" ht="18">
      <c r="A27" s="200"/>
      <c r="B27" s="179"/>
      <c r="C27" s="208"/>
      <c r="D27" s="208"/>
      <c r="E27" s="208"/>
      <c r="F27" s="208"/>
      <c r="G27" s="209"/>
      <c r="H27" s="206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66">
        <v>6</v>
      </c>
      <c r="B28" s="367" t="s">
        <v>441</v>
      </c>
      <c r="C28" s="369"/>
      <c r="D28" s="369"/>
      <c r="E28" s="260"/>
      <c r="F28" s="260"/>
      <c r="G28" s="207"/>
      <c r="H28" s="362"/>
      <c r="I28" s="363">
        <f>Railway!K14</f>
        <v>-0.9602499999999999</v>
      </c>
      <c r="J28" s="239"/>
      <c r="K28" s="239"/>
      <c r="L28" s="239"/>
      <c r="M28" s="362" t="s">
        <v>342</v>
      </c>
      <c r="N28" s="363">
        <f>Railway!P14</f>
        <v>0</v>
      </c>
      <c r="O28" s="17"/>
      <c r="P28" s="17"/>
      <c r="Q28" s="252"/>
      <c r="R28" s="17"/>
    </row>
    <row r="29" spans="1:18" ht="39" customHeight="1" thickBot="1">
      <c r="A29" s="361"/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8" t="s">
        <v>341</v>
      </c>
      <c r="B33" s="17"/>
      <c r="C33" s="17"/>
      <c r="D33" s="17"/>
      <c r="E33" s="360"/>
      <c r="F33" s="360"/>
      <c r="G33" s="17"/>
      <c r="H33" s="17"/>
      <c r="I33" s="17"/>
    </row>
    <row r="34" spans="1:9" ht="15">
      <c r="A34" s="231"/>
      <c r="B34" s="231"/>
      <c r="C34" s="231"/>
      <c r="D34" s="231"/>
      <c r="E34" s="360"/>
      <c r="F34" s="360"/>
      <c r="G34" s="17"/>
      <c r="H34" s="17"/>
      <c r="I34" s="17"/>
    </row>
    <row r="35" spans="1:9" s="360" customFormat="1" ht="15" customHeight="1">
      <c r="A35" s="371" t="s">
        <v>349</v>
      </c>
      <c r="E35"/>
      <c r="F35"/>
      <c r="G35" s="231"/>
      <c r="H35" s="231"/>
      <c r="I35" s="231"/>
    </row>
    <row r="36" spans="1:9" s="360" customFormat="1" ht="15" customHeight="1">
      <c r="A36" s="371"/>
      <c r="E36"/>
      <c r="F36"/>
      <c r="H36" s="231"/>
      <c r="I36" s="231"/>
    </row>
    <row r="37" spans="1:9" s="360" customFormat="1" ht="15" customHeight="1">
      <c r="A37" s="371" t="s">
        <v>350</v>
      </c>
      <c r="E37"/>
      <c r="F37"/>
      <c r="I37" s="231"/>
    </row>
    <row r="38" spans="1:9" s="360" customFormat="1" ht="15" customHeight="1">
      <c r="A38" s="370"/>
      <c r="E38"/>
      <c r="F38"/>
      <c r="I38" s="231"/>
    </row>
    <row r="39" spans="1:9" s="360" customFormat="1" ht="15" customHeight="1">
      <c r="A39" s="371"/>
      <c r="E39"/>
      <c r="F39"/>
      <c r="I39" s="231"/>
    </row>
    <row r="40" spans="1:6" s="360" customFormat="1" ht="15" customHeight="1">
      <c r="A40" s="371"/>
      <c r="B40" s="35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2019-03-20T06:59:46Z</cp:lastPrinted>
  <dcterms:created xsi:type="dcterms:W3CDTF">1996-10-14T23:33:28Z</dcterms:created>
  <dcterms:modified xsi:type="dcterms:W3CDTF">2019-03-22T09:31:50Z</dcterms:modified>
  <cp:category/>
  <cp:version/>
  <cp:contentType/>
  <cp:contentStatus/>
</cp:coreProperties>
</file>